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8_{5374A8A1-9530-40E1-B8C9-D26253073056}" xr6:coauthVersionLast="47" xr6:coauthVersionMax="47" xr10:uidLastSave="{00000000-0000-0000-0000-000000000000}"/>
  <bookViews>
    <workbookView xWindow="22932" yWindow="-2052" windowWidth="30936" windowHeight="16896" tabRatio="833" xr2:uid="{00000000-000D-0000-FFFF-FFFF00000000}"/>
  </bookViews>
  <sheets>
    <sheet name="Crynodeb Prosiect" sheetId="16" r:id="rId1"/>
    <sheet name="Cynllun Gweithredu" sheetId="7" r:id="rId2"/>
    <sheet name="Ymyriadau SPF" sheetId="21" r:id="rId3"/>
    <sheet name="Allbynnau SPF" sheetId="12" r:id="rId4"/>
    <sheet name="Outputs Filter list" sheetId="28" state="hidden" r:id="rId5"/>
    <sheet name="Outputs" sheetId="24" state="hidden" r:id="rId6"/>
    <sheet name="Canlyniadau SPF" sheetId="26" r:id="rId7"/>
    <sheet name="Outcomes Filter list" sheetId="27" state="hidden" r:id="rId8"/>
    <sheet name="Outcomes" sheetId="25" state="hidden" r:id="rId9"/>
    <sheet name="Proffil Cyllido" sheetId="19" r:id="rId10"/>
    <sheet name="Proffil Gwariant" sheetId="20" r:id="rId11"/>
    <sheet name="Dadansoddiad Ariannol SPF" sheetId="13" r:id="rId12"/>
    <sheet name="Cynllun Caffael" sheetId="14" r:id="rId13"/>
    <sheet name="Cofrestr Risg" sheetId="15" r:id="rId14"/>
    <sheet name="Tudalen Ychwanegol" sheetId="30" r:id="rId15"/>
    <sheet name="Investment Priority" sheetId="22" state="hidden" r:id="rId16"/>
    <sheet name="Measurements" sheetId="17" state="hidden" r:id="rId17"/>
    <sheet name="Cost Headings" sheetId="11" state="hidden" r:id="rId18"/>
  </sheets>
  <definedNames>
    <definedName name="_xlnm._FilterDatabase" localSheetId="16" hidden="1">Measurements!$F$1:$I$62</definedName>
    <definedName name="Cover_sheet" localSheetId="7">#REF!</definedName>
    <definedName name="Cover_sheet" localSheetId="4">#REF!</definedName>
    <definedName name="Cover_sheet">#REF!</definedName>
    <definedName name="E.Total_subcontract_cost" localSheetId="7">#REF!</definedName>
    <definedName name="E.Total_subcontract_cost" localSheetId="4">#REF!</definedName>
    <definedName name="E.Total_subcontract_cost">#REF!</definedName>
    <definedName name="_xlnm.Print_Area" localSheetId="3">'Allbynnau SPF'!$A$1:$L$32</definedName>
    <definedName name="_xlnm.Print_Area" localSheetId="6">'Canlyniadau SPF'!$A$1:$L$32</definedName>
    <definedName name="_xlnm.Print_Area" localSheetId="13">'Cofrestr Risg'!$A$1:$O$37</definedName>
    <definedName name="_xlnm.Print_Area" localSheetId="0">'Crynodeb Prosiect'!$A$2:$M$36</definedName>
    <definedName name="_xlnm.Print_Area" localSheetId="12">'Cynllun Caffael'!$A$1:$G$24</definedName>
    <definedName name="_xlnm.Print_Area" localSheetId="11">'Dadansoddiad Ariannol SPF'!$A$1:$N$168</definedName>
    <definedName name="_xlnm.Print_Area" localSheetId="9">'Proffil Cyllido'!$A$1:$K$36</definedName>
    <definedName name="_xlnm.Print_Area" localSheetId="10">'Proffil Gwariant'!$A$1:$R$48</definedName>
    <definedName name="_xlnm.Print_Area" localSheetId="14">'Tudalen Ychwanegol'!$A$1:$O$9</definedName>
    <definedName name="_xlnm.Print_Area" localSheetId="2">'Ymyriadau SPF'!$A$1:$I$42</definedName>
    <definedName name="_xlnm.Print_Titles" localSheetId="3">'Allbynnau SPF'!$1:$12</definedName>
    <definedName name="_xlnm.Print_Titles" localSheetId="11">'Dadansoddiad Ariannol SPF'!$1:$10</definedName>
    <definedName name="Table_of_contents" localSheetId="7">#REF!</definedName>
    <definedName name="Table_of_contents" localSheetId="4">#REF!</definedName>
    <definedName name="Table_of_conten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2" l="1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13" i="12"/>
  <c r="B11" i="13"/>
  <c r="B36" i="13"/>
  <c r="B61" i="13"/>
  <c r="B86" i="13"/>
  <c r="B111" i="13"/>
  <c r="B136" i="13"/>
  <c r="M143" i="13"/>
  <c r="L143" i="13"/>
  <c r="K143" i="13"/>
  <c r="H143" i="13"/>
  <c r="N143" i="13" s="1"/>
  <c r="E143" i="13"/>
  <c r="A143" i="13"/>
  <c r="M142" i="13"/>
  <c r="L142" i="13"/>
  <c r="K142" i="13"/>
  <c r="H142" i="13"/>
  <c r="E142" i="13"/>
  <c r="N142" i="13" s="1"/>
  <c r="A142" i="13"/>
  <c r="N141" i="13"/>
  <c r="M141" i="13"/>
  <c r="L141" i="13"/>
  <c r="K141" i="13"/>
  <c r="H141" i="13"/>
  <c r="E141" i="13"/>
  <c r="A141" i="13"/>
  <c r="M140" i="13"/>
  <c r="L140" i="13"/>
  <c r="K140" i="13"/>
  <c r="H140" i="13"/>
  <c r="E140" i="13"/>
  <c r="N140" i="13" s="1"/>
  <c r="A140" i="13"/>
  <c r="N139" i="13"/>
  <c r="M139" i="13"/>
  <c r="L139" i="13"/>
  <c r="K139" i="13"/>
  <c r="H139" i="13"/>
  <c r="E139" i="13"/>
  <c r="A139" i="13"/>
  <c r="M148" i="13"/>
  <c r="L148" i="13"/>
  <c r="K148" i="13"/>
  <c r="H148" i="13"/>
  <c r="E148" i="13"/>
  <c r="A148" i="13"/>
  <c r="M147" i="13"/>
  <c r="L147" i="13"/>
  <c r="K147" i="13"/>
  <c r="H147" i="13"/>
  <c r="E147" i="13"/>
  <c r="N147" i="13" s="1"/>
  <c r="A147" i="13"/>
  <c r="M146" i="13"/>
  <c r="L146" i="13"/>
  <c r="K146" i="13"/>
  <c r="H146" i="13"/>
  <c r="N146" i="13" s="1"/>
  <c r="E146" i="13"/>
  <c r="A146" i="13"/>
  <c r="M145" i="13"/>
  <c r="L145" i="13"/>
  <c r="K145" i="13"/>
  <c r="H145" i="13"/>
  <c r="E145" i="13"/>
  <c r="N145" i="13" s="1"/>
  <c r="A145" i="13"/>
  <c r="M144" i="13"/>
  <c r="L144" i="13"/>
  <c r="K144" i="13"/>
  <c r="N144" i="13" s="1"/>
  <c r="H144" i="13"/>
  <c r="E144" i="13"/>
  <c r="A144" i="13"/>
  <c r="M118" i="13"/>
  <c r="L118" i="13"/>
  <c r="K118" i="13"/>
  <c r="H118" i="13"/>
  <c r="E118" i="13"/>
  <c r="A118" i="13"/>
  <c r="M117" i="13"/>
  <c r="L117" i="13"/>
  <c r="K117" i="13"/>
  <c r="H117" i="13"/>
  <c r="E117" i="13"/>
  <c r="N117" i="13" s="1"/>
  <c r="A117" i="13"/>
  <c r="M116" i="13"/>
  <c r="L116" i="13"/>
  <c r="K116" i="13"/>
  <c r="H116" i="13"/>
  <c r="E116" i="13"/>
  <c r="A116" i="13"/>
  <c r="M115" i="13"/>
  <c r="L115" i="13"/>
  <c r="K115" i="13"/>
  <c r="H115" i="13"/>
  <c r="E115" i="13"/>
  <c r="A115" i="13"/>
  <c r="M114" i="13"/>
  <c r="L114" i="13"/>
  <c r="K114" i="13"/>
  <c r="H114" i="13"/>
  <c r="E114" i="13"/>
  <c r="A114" i="13"/>
  <c r="M123" i="13"/>
  <c r="L123" i="13"/>
  <c r="K123" i="13"/>
  <c r="H123" i="13"/>
  <c r="E123" i="13"/>
  <c r="N123" i="13" s="1"/>
  <c r="A123" i="13"/>
  <c r="M122" i="13"/>
  <c r="L122" i="13"/>
  <c r="K122" i="13"/>
  <c r="H122" i="13"/>
  <c r="E122" i="13"/>
  <c r="N122" i="13" s="1"/>
  <c r="A122" i="13"/>
  <c r="M121" i="13"/>
  <c r="L121" i="13"/>
  <c r="K121" i="13"/>
  <c r="H121" i="13"/>
  <c r="E121" i="13"/>
  <c r="A121" i="13"/>
  <c r="M120" i="13"/>
  <c r="L120" i="13"/>
  <c r="K120" i="13"/>
  <c r="H120" i="13"/>
  <c r="E120" i="13"/>
  <c r="N120" i="13" s="1"/>
  <c r="A120" i="13"/>
  <c r="M119" i="13"/>
  <c r="L119" i="13"/>
  <c r="K119" i="13"/>
  <c r="H119" i="13"/>
  <c r="E119" i="13"/>
  <c r="A119" i="13"/>
  <c r="M93" i="13"/>
  <c r="L93" i="13"/>
  <c r="K93" i="13"/>
  <c r="H93" i="13"/>
  <c r="E93" i="13"/>
  <c r="A93" i="13"/>
  <c r="M92" i="13"/>
  <c r="L92" i="13"/>
  <c r="K92" i="13"/>
  <c r="H92" i="13"/>
  <c r="E92" i="13"/>
  <c r="A92" i="13"/>
  <c r="M91" i="13"/>
  <c r="L91" i="13"/>
  <c r="K91" i="13"/>
  <c r="H91" i="13"/>
  <c r="E91" i="13"/>
  <c r="A91" i="13"/>
  <c r="M90" i="13"/>
  <c r="L90" i="13"/>
  <c r="K90" i="13"/>
  <c r="H90" i="13"/>
  <c r="E90" i="13"/>
  <c r="A90" i="13"/>
  <c r="M89" i="13"/>
  <c r="L89" i="13"/>
  <c r="K89" i="13"/>
  <c r="H89" i="13"/>
  <c r="E89" i="13"/>
  <c r="A89" i="13"/>
  <c r="M98" i="13"/>
  <c r="L98" i="13"/>
  <c r="K98" i="13"/>
  <c r="H98" i="13"/>
  <c r="E98" i="13"/>
  <c r="A98" i="13"/>
  <c r="M97" i="13"/>
  <c r="L97" i="13"/>
  <c r="K97" i="13"/>
  <c r="H97" i="13"/>
  <c r="E97" i="13"/>
  <c r="A97" i="13"/>
  <c r="M96" i="13"/>
  <c r="L96" i="13"/>
  <c r="K96" i="13"/>
  <c r="H96" i="13"/>
  <c r="E96" i="13"/>
  <c r="A96" i="13"/>
  <c r="M95" i="13"/>
  <c r="L95" i="13"/>
  <c r="K95" i="13"/>
  <c r="H95" i="13"/>
  <c r="E95" i="13"/>
  <c r="A95" i="13"/>
  <c r="M94" i="13"/>
  <c r="L94" i="13"/>
  <c r="K94" i="13"/>
  <c r="H94" i="13"/>
  <c r="E94" i="13"/>
  <c r="A94" i="13"/>
  <c r="M68" i="13"/>
  <c r="L68" i="13"/>
  <c r="K68" i="13"/>
  <c r="H68" i="13"/>
  <c r="E68" i="13"/>
  <c r="A68" i="13"/>
  <c r="M67" i="13"/>
  <c r="L67" i="13"/>
  <c r="K67" i="13"/>
  <c r="H67" i="13"/>
  <c r="E67" i="13"/>
  <c r="A67" i="13"/>
  <c r="M66" i="13"/>
  <c r="L66" i="13"/>
  <c r="K66" i="13"/>
  <c r="H66" i="13"/>
  <c r="E66" i="13"/>
  <c r="A66" i="13"/>
  <c r="M65" i="13"/>
  <c r="L65" i="13"/>
  <c r="K65" i="13"/>
  <c r="H65" i="13"/>
  <c r="E65" i="13"/>
  <c r="A65" i="13"/>
  <c r="M64" i="13"/>
  <c r="L64" i="13"/>
  <c r="K64" i="13"/>
  <c r="H64" i="13"/>
  <c r="E64" i="13"/>
  <c r="A64" i="13"/>
  <c r="M73" i="13"/>
  <c r="L73" i="13"/>
  <c r="K73" i="13"/>
  <c r="H73" i="13"/>
  <c r="E73" i="13"/>
  <c r="A73" i="13"/>
  <c r="M72" i="13"/>
  <c r="L72" i="13"/>
  <c r="K72" i="13"/>
  <c r="H72" i="13"/>
  <c r="E72" i="13"/>
  <c r="A72" i="13"/>
  <c r="M71" i="13"/>
  <c r="L71" i="13"/>
  <c r="K71" i="13"/>
  <c r="H71" i="13"/>
  <c r="E71" i="13"/>
  <c r="A71" i="13"/>
  <c r="M70" i="13"/>
  <c r="L70" i="13"/>
  <c r="K70" i="13"/>
  <c r="H70" i="13"/>
  <c r="E70" i="13"/>
  <c r="A70" i="13"/>
  <c r="M69" i="13"/>
  <c r="L69" i="13"/>
  <c r="K69" i="13"/>
  <c r="H69" i="13"/>
  <c r="E69" i="13"/>
  <c r="A69" i="13"/>
  <c r="M43" i="13"/>
  <c r="L43" i="13"/>
  <c r="K43" i="13"/>
  <c r="H43" i="13"/>
  <c r="E43" i="13"/>
  <c r="A43" i="13"/>
  <c r="M42" i="13"/>
  <c r="L42" i="13"/>
  <c r="K42" i="13"/>
  <c r="H42" i="13"/>
  <c r="E42" i="13"/>
  <c r="A42" i="13"/>
  <c r="M41" i="13"/>
  <c r="L41" i="13"/>
  <c r="K41" i="13"/>
  <c r="H41" i="13"/>
  <c r="E41" i="13"/>
  <c r="A41" i="13"/>
  <c r="M40" i="13"/>
  <c r="L40" i="13"/>
  <c r="K40" i="13"/>
  <c r="H40" i="13"/>
  <c r="E40" i="13"/>
  <c r="A40" i="13"/>
  <c r="M39" i="13"/>
  <c r="L39" i="13"/>
  <c r="K39" i="13"/>
  <c r="H39" i="13"/>
  <c r="E39" i="13"/>
  <c r="A39" i="13"/>
  <c r="M48" i="13"/>
  <c r="L48" i="13"/>
  <c r="K48" i="13"/>
  <c r="H48" i="13"/>
  <c r="E48" i="13"/>
  <c r="A48" i="13"/>
  <c r="M47" i="13"/>
  <c r="L47" i="13"/>
  <c r="K47" i="13"/>
  <c r="H47" i="13"/>
  <c r="E47" i="13"/>
  <c r="A47" i="13"/>
  <c r="M46" i="13"/>
  <c r="L46" i="13"/>
  <c r="K46" i="13"/>
  <c r="H46" i="13"/>
  <c r="E46" i="13"/>
  <c r="A46" i="13"/>
  <c r="M45" i="13"/>
  <c r="L45" i="13"/>
  <c r="K45" i="13"/>
  <c r="H45" i="13"/>
  <c r="E45" i="13"/>
  <c r="A45" i="13"/>
  <c r="M44" i="13"/>
  <c r="L44" i="13"/>
  <c r="K44" i="13"/>
  <c r="H44" i="13"/>
  <c r="E44" i="13"/>
  <c r="A44" i="13"/>
  <c r="M18" i="13"/>
  <c r="L18" i="13"/>
  <c r="K18" i="13"/>
  <c r="H18" i="13"/>
  <c r="E18" i="13"/>
  <c r="A18" i="13"/>
  <c r="M17" i="13"/>
  <c r="L17" i="13"/>
  <c r="K17" i="13"/>
  <c r="H17" i="13"/>
  <c r="E17" i="13"/>
  <c r="A17" i="13"/>
  <c r="M16" i="13"/>
  <c r="L16" i="13"/>
  <c r="K16" i="13"/>
  <c r="H16" i="13"/>
  <c r="E16" i="13"/>
  <c r="A16" i="13"/>
  <c r="M15" i="13"/>
  <c r="L15" i="13"/>
  <c r="K15" i="13"/>
  <c r="H15" i="13"/>
  <c r="E15" i="13"/>
  <c r="A15" i="13"/>
  <c r="M14" i="13"/>
  <c r="L14" i="13"/>
  <c r="K14" i="13"/>
  <c r="H14" i="13"/>
  <c r="E14" i="13"/>
  <c r="A14" i="13"/>
  <c r="M23" i="13"/>
  <c r="L23" i="13"/>
  <c r="K23" i="13"/>
  <c r="H23" i="13"/>
  <c r="E23" i="13"/>
  <c r="A23" i="13"/>
  <c r="M22" i="13"/>
  <c r="L22" i="13"/>
  <c r="K22" i="13"/>
  <c r="H22" i="13"/>
  <c r="E22" i="13"/>
  <c r="A22" i="13"/>
  <c r="M21" i="13"/>
  <c r="L21" i="13"/>
  <c r="K21" i="13"/>
  <c r="H21" i="13"/>
  <c r="E21" i="13"/>
  <c r="A21" i="13"/>
  <c r="M20" i="13"/>
  <c r="L20" i="13"/>
  <c r="K20" i="13"/>
  <c r="H20" i="13"/>
  <c r="E20" i="13"/>
  <c r="A20" i="13"/>
  <c r="M19" i="13"/>
  <c r="L19" i="13"/>
  <c r="K19" i="13"/>
  <c r="H19" i="13"/>
  <c r="E19" i="13"/>
  <c r="A19" i="13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5" i="28"/>
  <c r="R6" i="28"/>
  <c r="R7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R34" i="28"/>
  <c r="R35" i="28"/>
  <c r="R5" i="28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32" i="28"/>
  <c r="P33" i="28"/>
  <c r="P34" i="28"/>
  <c r="P35" i="28"/>
  <c r="P5" i="28"/>
  <c r="O6" i="28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5" i="28"/>
  <c r="L6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3" i="28"/>
  <c r="L24" i="28"/>
  <c r="L25" i="28"/>
  <c r="L26" i="28"/>
  <c r="L27" i="28"/>
  <c r="L28" i="28"/>
  <c r="L29" i="28"/>
  <c r="L30" i="28"/>
  <c r="L31" i="28"/>
  <c r="L32" i="28"/>
  <c r="L33" i="28"/>
  <c r="L34" i="28"/>
  <c r="L35" i="28"/>
  <c r="L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5" i="28"/>
  <c r="I6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5" i="28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5" i="28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5" i="28"/>
  <c r="A21" i="21"/>
  <c r="A22" i="21"/>
  <c r="A23" i="21"/>
  <c r="A24" i="21"/>
  <c r="A25" i="21"/>
  <c r="A26" i="21"/>
  <c r="A27" i="21"/>
  <c r="A28" i="21"/>
  <c r="A29" i="21"/>
  <c r="A30" i="21"/>
  <c r="A31" i="21"/>
  <c r="A32" i="21"/>
  <c r="I21" i="21"/>
  <c r="I22" i="21"/>
  <c r="I23" i="21"/>
  <c r="I24" i="21"/>
  <c r="I25" i="21"/>
  <c r="I26" i="21"/>
  <c r="I27" i="21"/>
  <c r="I28" i="21"/>
  <c r="I29" i="21"/>
  <c r="I30" i="21"/>
  <c r="I31" i="21"/>
  <c r="N118" i="13" l="1"/>
  <c r="N148" i="13"/>
  <c r="N90" i="13"/>
  <c r="N92" i="13"/>
  <c r="N121" i="13"/>
  <c r="N116" i="13"/>
  <c r="N89" i="13"/>
  <c r="N91" i="13"/>
  <c r="N115" i="13"/>
  <c r="N114" i="13"/>
  <c r="N119" i="13"/>
  <c r="N41" i="13"/>
  <c r="N68" i="13"/>
  <c r="N96" i="13"/>
  <c r="N73" i="13"/>
  <c r="N95" i="13"/>
  <c r="N93" i="13"/>
  <c r="N98" i="13"/>
  <c r="N97" i="13"/>
  <c r="N43" i="13"/>
  <c r="N72" i="13"/>
  <c r="N66" i="13"/>
  <c r="N94" i="13"/>
  <c r="N70" i="13"/>
  <c r="N69" i="13"/>
  <c r="N67" i="13"/>
  <c r="N65" i="13"/>
  <c r="N64" i="13"/>
  <c r="N71" i="13"/>
  <c r="N47" i="13"/>
  <c r="N21" i="13"/>
  <c r="N15" i="13"/>
  <c r="N48" i="13"/>
  <c r="N42" i="13"/>
  <c r="N46" i="13"/>
  <c r="N40" i="13"/>
  <c r="N39" i="13"/>
  <c r="N44" i="13"/>
  <c r="N17" i="13"/>
  <c r="N45" i="13"/>
  <c r="N18" i="13"/>
  <c r="N22" i="13"/>
  <c r="N16" i="13"/>
  <c r="N20" i="13"/>
  <c r="N14" i="13"/>
  <c r="N23" i="13"/>
  <c r="N19" i="13"/>
  <c r="A14" i="21"/>
  <c r="A15" i="21"/>
  <c r="A16" i="21"/>
  <c r="A17" i="21"/>
  <c r="A18" i="21"/>
  <c r="A19" i="21"/>
  <c r="A20" i="21"/>
  <c r="A33" i="21"/>
  <c r="A34" i="21"/>
  <c r="A35" i="21"/>
  <c r="A36" i="21"/>
  <c r="A37" i="21"/>
  <c r="A38" i="21"/>
  <c r="A39" i="21"/>
  <c r="A40" i="21"/>
  <c r="A41" i="21"/>
  <c r="A42" i="21"/>
  <c r="I33" i="16"/>
  <c r="I34" i="16"/>
  <c r="I35" i="16"/>
  <c r="I36" i="16"/>
  <c r="G34" i="16"/>
  <c r="G35" i="16"/>
  <c r="G36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17" i="16"/>
  <c r="C7" i="30" l="1"/>
  <c r="C6" i="30"/>
  <c r="C5" i="30"/>
  <c r="I33" i="21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13" i="26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R31" i="27"/>
  <c r="S31" i="27"/>
  <c r="A171" i="13" l="1"/>
  <c r="S3" i="27" l="1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M29" i="16"/>
  <c r="M30" i="16"/>
  <c r="M31" i="16"/>
  <c r="M32" i="16"/>
  <c r="M33" i="16"/>
  <c r="M34" i="16"/>
  <c r="M35" i="16"/>
  <c r="M36" i="16"/>
  <c r="K29" i="16"/>
  <c r="K30" i="16"/>
  <c r="K31" i="16"/>
  <c r="K32" i="16"/>
  <c r="K33" i="16"/>
  <c r="K34" i="16"/>
  <c r="K35" i="16"/>
  <c r="K36" i="16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13" i="15"/>
  <c r="B7" i="28" l="1"/>
  <c r="B23" i="28"/>
  <c r="B5" i="28"/>
  <c r="B8" i="28"/>
  <c r="B16" i="28"/>
  <c r="B24" i="28"/>
  <c r="B9" i="28"/>
  <c r="B17" i="28"/>
  <c r="B10" i="28"/>
  <c r="B18" i="28"/>
  <c r="B26" i="28"/>
  <c r="B34" i="28"/>
  <c r="B20" i="28"/>
  <c r="B11" i="28"/>
  <c r="B19" i="28"/>
  <c r="B27" i="28"/>
  <c r="B35" i="28"/>
  <c r="B28" i="28"/>
  <c r="B12" i="28"/>
  <c r="B13" i="28"/>
  <c r="B21" i="28"/>
  <c r="B29" i="28"/>
  <c r="B15" i="28"/>
  <c r="B32" i="28"/>
  <c r="B33" i="28"/>
  <c r="B6" i="28"/>
  <c r="B14" i="28"/>
  <c r="B22" i="28"/>
  <c r="B30" i="28"/>
  <c r="B31" i="28"/>
  <c r="B25" i="28"/>
  <c r="D11" i="27"/>
  <c r="D19" i="27"/>
  <c r="D12" i="27"/>
  <c r="D20" i="27"/>
  <c r="D28" i="27"/>
  <c r="D10" i="27"/>
  <c r="D18" i="27"/>
  <c r="D26" i="27"/>
  <c r="D5" i="27"/>
  <c r="D13" i="27"/>
  <c r="D21" i="27"/>
  <c r="D29" i="27"/>
  <c r="D6" i="27"/>
  <c r="D14" i="27"/>
  <c r="D22" i="27"/>
  <c r="D30" i="27"/>
  <c r="D7" i="27"/>
  <c r="D15" i="27"/>
  <c r="D23" i="27"/>
  <c r="D31" i="27"/>
  <c r="D27" i="27"/>
  <c r="D8" i="27"/>
  <c r="D16" i="27"/>
  <c r="D24" i="27"/>
  <c r="D9" i="27"/>
  <c r="D17" i="27"/>
  <c r="D25" i="27"/>
  <c r="E10" i="27"/>
  <c r="E18" i="27"/>
  <c r="E11" i="27"/>
  <c r="E19" i="27"/>
  <c r="E27" i="27"/>
  <c r="E24" i="27"/>
  <c r="E12" i="27"/>
  <c r="E20" i="27"/>
  <c r="E28" i="27"/>
  <c r="E16" i="27"/>
  <c r="E25" i="27"/>
  <c r="E5" i="27"/>
  <c r="E13" i="27"/>
  <c r="E21" i="27"/>
  <c r="E29" i="27"/>
  <c r="E6" i="27"/>
  <c r="E14" i="27"/>
  <c r="E22" i="27"/>
  <c r="E30" i="27"/>
  <c r="E8" i="27"/>
  <c r="E7" i="27"/>
  <c r="E15" i="27"/>
  <c r="E23" i="27"/>
  <c r="E31" i="27"/>
  <c r="E9" i="27"/>
  <c r="E17" i="27"/>
  <c r="E26" i="27"/>
  <c r="B18" i="27"/>
  <c r="B24" i="27"/>
  <c r="B11" i="27"/>
  <c r="B19" i="27"/>
  <c r="B20" i="27"/>
  <c r="B31" i="27"/>
  <c r="B9" i="27"/>
  <c r="B23" i="27"/>
  <c r="B25" i="27"/>
  <c r="B12" i="27"/>
  <c r="B5" i="27"/>
  <c r="B26" i="27"/>
  <c r="B13" i="27"/>
  <c r="B21" i="27"/>
  <c r="B16" i="27"/>
  <c r="B17" i="27"/>
  <c r="B10" i="27"/>
  <c r="B29" i="27"/>
  <c r="B27" i="27"/>
  <c r="B14" i="27"/>
  <c r="B7" i="27"/>
  <c r="B8" i="27"/>
  <c r="B30" i="27"/>
  <c r="B22" i="27"/>
  <c r="B15" i="27"/>
  <c r="B6" i="27"/>
  <c r="B28" i="27"/>
  <c r="C20" i="27"/>
  <c r="C5" i="27"/>
  <c r="C13" i="27"/>
  <c r="C21" i="27"/>
  <c r="C29" i="27"/>
  <c r="C12" i="27"/>
  <c r="C28" i="27"/>
  <c r="C6" i="27"/>
  <c r="C14" i="27"/>
  <c r="C22" i="27"/>
  <c r="C30" i="27"/>
  <c r="C19" i="27"/>
  <c r="C7" i="27"/>
  <c r="C15" i="27"/>
  <c r="C23" i="27"/>
  <c r="C31" i="27"/>
  <c r="C10" i="27"/>
  <c r="C26" i="27"/>
  <c r="C27" i="27"/>
  <c r="C8" i="27"/>
  <c r="C16" i="27"/>
  <c r="C24" i="27"/>
  <c r="C18" i="27"/>
  <c r="C9" i="27"/>
  <c r="C17" i="27"/>
  <c r="C25" i="27"/>
  <c r="C11" i="27"/>
  <c r="K13" i="13"/>
  <c r="H13" i="13"/>
  <c r="M27" i="16"/>
  <c r="G17" i="16"/>
  <c r="F14" i="20" l="1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13" i="20"/>
  <c r="C6" i="7"/>
  <c r="D6" i="21"/>
  <c r="B6" i="12"/>
  <c r="B6" i="26"/>
  <c r="B6" i="19"/>
  <c r="C6" i="20"/>
  <c r="C6" i="13"/>
  <c r="B6" i="14"/>
  <c r="C6" i="15"/>
  <c r="J12" i="19" l="1"/>
  <c r="K18" i="16"/>
  <c r="K19" i="16"/>
  <c r="K20" i="16"/>
  <c r="K21" i="16"/>
  <c r="K22" i="16"/>
  <c r="K23" i="16"/>
  <c r="K24" i="16"/>
  <c r="K25" i="16"/>
  <c r="K26" i="16"/>
  <c r="K27" i="16"/>
  <c r="A157" i="13"/>
  <c r="A156" i="13"/>
  <c r="A155" i="13"/>
  <c r="A154" i="13"/>
  <c r="A153" i="13"/>
  <c r="A152" i="13"/>
  <c r="A151" i="13"/>
  <c r="A150" i="13"/>
  <c r="A149" i="13"/>
  <c r="A138" i="13"/>
  <c r="A132" i="13"/>
  <c r="A131" i="13"/>
  <c r="A130" i="13"/>
  <c r="A129" i="13"/>
  <c r="A128" i="13"/>
  <c r="A127" i="13"/>
  <c r="A126" i="13"/>
  <c r="A125" i="13"/>
  <c r="A124" i="13"/>
  <c r="A113" i="13"/>
  <c r="A107" i="13"/>
  <c r="A106" i="13"/>
  <c r="A105" i="13"/>
  <c r="A104" i="13"/>
  <c r="A103" i="13"/>
  <c r="A102" i="13"/>
  <c r="A101" i="13"/>
  <c r="A100" i="13"/>
  <c r="A99" i="13"/>
  <c r="A88" i="13"/>
  <c r="A82" i="13"/>
  <c r="A81" i="13"/>
  <c r="A80" i="13"/>
  <c r="A79" i="13"/>
  <c r="A78" i="13"/>
  <c r="A77" i="13"/>
  <c r="A76" i="13"/>
  <c r="A75" i="13"/>
  <c r="A74" i="13"/>
  <c r="A63" i="13"/>
  <c r="A57" i="13"/>
  <c r="A56" i="13"/>
  <c r="A55" i="13"/>
  <c r="A54" i="13"/>
  <c r="A53" i="13"/>
  <c r="A52" i="13"/>
  <c r="A51" i="13"/>
  <c r="A50" i="13"/>
  <c r="A49" i="13"/>
  <c r="A38" i="13"/>
  <c r="A32" i="13"/>
  <c r="A31" i="13"/>
  <c r="A30" i="13"/>
  <c r="A29" i="13"/>
  <c r="A28" i="13"/>
  <c r="A27" i="13"/>
  <c r="A26" i="13"/>
  <c r="A25" i="13"/>
  <c r="A24" i="13"/>
  <c r="A13" i="13"/>
  <c r="C196" i="13" s="1"/>
  <c r="I42" i="21"/>
  <c r="I41" i="21"/>
  <c r="I40" i="21"/>
  <c r="I39" i="21"/>
  <c r="I38" i="21"/>
  <c r="I37" i="21"/>
  <c r="I36" i="21"/>
  <c r="I35" i="21"/>
  <c r="I34" i="21"/>
  <c r="I32" i="21"/>
  <c r="I20" i="21"/>
  <c r="I19" i="21"/>
  <c r="I18" i="21"/>
  <c r="I17" i="21"/>
  <c r="I16" i="21"/>
  <c r="I15" i="21"/>
  <c r="I14" i="21"/>
  <c r="I13" i="21"/>
  <c r="I12" i="21"/>
  <c r="Q13" i="20"/>
  <c r="K13" i="20"/>
  <c r="A195" i="13"/>
  <c r="A187" i="13"/>
  <c r="A179" i="13"/>
  <c r="I184" i="13" l="1"/>
  <c r="I176" i="13"/>
  <c r="J184" i="13"/>
  <c r="J192" i="13"/>
  <c r="I173" i="13"/>
  <c r="I181" i="13"/>
  <c r="J181" i="13"/>
  <c r="J185" i="13"/>
  <c r="I185" i="13"/>
  <c r="I177" i="13"/>
  <c r="I174" i="13"/>
  <c r="J182" i="13"/>
  <c r="I182" i="13"/>
  <c r="J183" i="13"/>
  <c r="I183" i="13"/>
  <c r="J199" i="13"/>
  <c r="I180" i="13"/>
  <c r="I196" i="13"/>
  <c r="I188" i="13"/>
  <c r="I172" i="13"/>
  <c r="J180" i="13"/>
  <c r="M157" i="13"/>
  <c r="L157" i="13"/>
  <c r="K157" i="13"/>
  <c r="H157" i="13"/>
  <c r="E157" i="13"/>
  <c r="M156" i="13"/>
  <c r="L156" i="13"/>
  <c r="K156" i="13"/>
  <c r="H156" i="13"/>
  <c r="E156" i="13"/>
  <c r="M155" i="13"/>
  <c r="L155" i="13"/>
  <c r="K155" i="13"/>
  <c r="H155" i="13"/>
  <c r="E155" i="13"/>
  <c r="M154" i="13"/>
  <c r="L154" i="13"/>
  <c r="K154" i="13"/>
  <c r="H154" i="13"/>
  <c r="E154" i="13"/>
  <c r="M153" i="13"/>
  <c r="L153" i="13"/>
  <c r="K153" i="13"/>
  <c r="H153" i="13"/>
  <c r="E153" i="13"/>
  <c r="M152" i="13"/>
  <c r="L152" i="13"/>
  <c r="K152" i="13"/>
  <c r="H152" i="13"/>
  <c r="E152" i="13"/>
  <c r="M151" i="13"/>
  <c r="L151" i="13"/>
  <c r="K151" i="13"/>
  <c r="H151" i="13"/>
  <c r="E151" i="13"/>
  <c r="M150" i="13"/>
  <c r="L150" i="13"/>
  <c r="K150" i="13"/>
  <c r="H150" i="13"/>
  <c r="E150" i="13"/>
  <c r="M149" i="13"/>
  <c r="L149" i="13"/>
  <c r="K149" i="13"/>
  <c r="H149" i="13"/>
  <c r="E149" i="13"/>
  <c r="M138" i="13"/>
  <c r="L138" i="13"/>
  <c r="K138" i="13"/>
  <c r="H138" i="13"/>
  <c r="E138" i="13"/>
  <c r="M132" i="13"/>
  <c r="L132" i="13"/>
  <c r="K132" i="13"/>
  <c r="H132" i="13"/>
  <c r="E132" i="13"/>
  <c r="M131" i="13"/>
  <c r="L131" i="13"/>
  <c r="K131" i="13"/>
  <c r="H131" i="13"/>
  <c r="E131" i="13"/>
  <c r="M130" i="13"/>
  <c r="L130" i="13"/>
  <c r="K130" i="13"/>
  <c r="H130" i="13"/>
  <c r="E130" i="13"/>
  <c r="M129" i="13"/>
  <c r="L129" i="13"/>
  <c r="K129" i="13"/>
  <c r="H129" i="13"/>
  <c r="E129" i="13"/>
  <c r="M128" i="13"/>
  <c r="L128" i="13"/>
  <c r="K128" i="13"/>
  <c r="H128" i="13"/>
  <c r="E128" i="13"/>
  <c r="M127" i="13"/>
  <c r="L127" i="13"/>
  <c r="K127" i="13"/>
  <c r="H127" i="13"/>
  <c r="E127" i="13"/>
  <c r="M126" i="13"/>
  <c r="L126" i="13"/>
  <c r="K126" i="13"/>
  <c r="H126" i="13"/>
  <c r="E126" i="13"/>
  <c r="M125" i="13"/>
  <c r="L125" i="13"/>
  <c r="K125" i="13"/>
  <c r="H125" i="13"/>
  <c r="E125" i="13"/>
  <c r="M124" i="13"/>
  <c r="L124" i="13"/>
  <c r="K124" i="13"/>
  <c r="H124" i="13"/>
  <c r="E124" i="13"/>
  <c r="M113" i="13"/>
  <c r="L113" i="13"/>
  <c r="K113" i="13"/>
  <c r="H113" i="13"/>
  <c r="E113" i="13"/>
  <c r="M107" i="13"/>
  <c r="L107" i="13"/>
  <c r="K107" i="13"/>
  <c r="H107" i="13"/>
  <c r="E107" i="13"/>
  <c r="M106" i="13"/>
  <c r="L106" i="13"/>
  <c r="K106" i="13"/>
  <c r="H106" i="13"/>
  <c r="E106" i="13"/>
  <c r="M105" i="13"/>
  <c r="L105" i="13"/>
  <c r="K105" i="13"/>
  <c r="H105" i="13"/>
  <c r="E105" i="13"/>
  <c r="M104" i="13"/>
  <c r="L104" i="13"/>
  <c r="K104" i="13"/>
  <c r="H104" i="13"/>
  <c r="E104" i="13"/>
  <c r="M103" i="13"/>
  <c r="L103" i="13"/>
  <c r="K103" i="13"/>
  <c r="H103" i="13"/>
  <c r="E103" i="13"/>
  <c r="M102" i="13"/>
  <c r="L102" i="13"/>
  <c r="K102" i="13"/>
  <c r="H102" i="13"/>
  <c r="E102" i="13"/>
  <c r="M101" i="13"/>
  <c r="L101" i="13"/>
  <c r="K101" i="13"/>
  <c r="H101" i="13"/>
  <c r="E101" i="13"/>
  <c r="M100" i="13"/>
  <c r="L100" i="13"/>
  <c r="K100" i="13"/>
  <c r="H100" i="13"/>
  <c r="E100" i="13"/>
  <c r="M99" i="13"/>
  <c r="L99" i="13"/>
  <c r="K99" i="13"/>
  <c r="H99" i="13"/>
  <c r="E99" i="13"/>
  <c r="M88" i="13"/>
  <c r="L88" i="13"/>
  <c r="K88" i="13"/>
  <c r="H88" i="13"/>
  <c r="E88" i="13"/>
  <c r="M82" i="13"/>
  <c r="L82" i="13"/>
  <c r="K82" i="13"/>
  <c r="H82" i="13"/>
  <c r="E82" i="13"/>
  <c r="M81" i="13"/>
  <c r="L81" i="13"/>
  <c r="K81" i="13"/>
  <c r="H81" i="13"/>
  <c r="E81" i="13"/>
  <c r="M80" i="13"/>
  <c r="L80" i="13"/>
  <c r="K80" i="13"/>
  <c r="H80" i="13"/>
  <c r="E80" i="13"/>
  <c r="M79" i="13"/>
  <c r="L79" i="13"/>
  <c r="K79" i="13"/>
  <c r="H79" i="13"/>
  <c r="E79" i="13"/>
  <c r="M78" i="13"/>
  <c r="L78" i="13"/>
  <c r="K78" i="13"/>
  <c r="H78" i="13"/>
  <c r="E78" i="13"/>
  <c r="M77" i="13"/>
  <c r="L77" i="13"/>
  <c r="K77" i="13"/>
  <c r="H77" i="13"/>
  <c r="E77" i="13"/>
  <c r="M76" i="13"/>
  <c r="L76" i="13"/>
  <c r="K76" i="13"/>
  <c r="H76" i="13"/>
  <c r="E76" i="13"/>
  <c r="M75" i="13"/>
  <c r="L75" i="13"/>
  <c r="K75" i="13"/>
  <c r="H75" i="13"/>
  <c r="E75" i="13"/>
  <c r="M74" i="13"/>
  <c r="L74" i="13"/>
  <c r="K74" i="13"/>
  <c r="H74" i="13"/>
  <c r="E74" i="13"/>
  <c r="M63" i="13"/>
  <c r="L63" i="13"/>
  <c r="K63" i="13"/>
  <c r="H63" i="13"/>
  <c r="E63" i="13"/>
  <c r="J58" i="13"/>
  <c r="I58" i="13"/>
  <c r="G58" i="13"/>
  <c r="F58" i="13"/>
  <c r="D58" i="13"/>
  <c r="C58" i="13"/>
  <c r="M57" i="13"/>
  <c r="L57" i="13"/>
  <c r="K57" i="13"/>
  <c r="H57" i="13"/>
  <c r="E57" i="13"/>
  <c r="M56" i="13"/>
  <c r="L56" i="13"/>
  <c r="K56" i="13"/>
  <c r="H56" i="13"/>
  <c r="E56" i="13"/>
  <c r="M55" i="13"/>
  <c r="L55" i="13"/>
  <c r="K55" i="13"/>
  <c r="H55" i="13"/>
  <c r="E55" i="13"/>
  <c r="M54" i="13"/>
  <c r="L54" i="13"/>
  <c r="K54" i="13"/>
  <c r="H54" i="13"/>
  <c r="E54" i="13"/>
  <c r="M53" i="13"/>
  <c r="L53" i="13"/>
  <c r="K53" i="13"/>
  <c r="H53" i="13"/>
  <c r="E53" i="13"/>
  <c r="M52" i="13"/>
  <c r="L52" i="13"/>
  <c r="K52" i="13"/>
  <c r="H52" i="13"/>
  <c r="E52" i="13"/>
  <c r="M51" i="13"/>
  <c r="L51" i="13"/>
  <c r="K51" i="13"/>
  <c r="H51" i="13"/>
  <c r="E51" i="13"/>
  <c r="M50" i="13"/>
  <c r="L50" i="13"/>
  <c r="K50" i="13"/>
  <c r="H50" i="13"/>
  <c r="E50" i="13"/>
  <c r="M49" i="13"/>
  <c r="L49" i="13"/>
  <c r="K49" i="13"/>
  <c r="H49" i="13"/>
  <c r="E49" i="13"/>
  <c r="M38" i="13"/>
  <c r="L38" i="13"/>
  <c r="K38" i="13"/>
  <c r="H38" i="13"/>
  <c r="E38" i="13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K28" i="16"/>
  <c r="M28" i="16"/>
  <c r="M26" i="16"/>
  <c r="M25" i="16"/>
  <c r="M24" i="16"/>
  <c r="M23" i="16"/>
  <c r="M22" i="16"/>
  <c r="K17" i="1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M21" i="16" s="1"/>
  <c r="I16" i="26"/>
  <c r="M20" i="16" s="1"/>
  <c r="I15" i="26"/>
  <c r="M19" i="16" s="1"/>
  <c r="I14" i="26"/>
  <c r="M18" i="16" s="1"/>
  <c r="I13" i="26"/>
  <c r="M17" i="16" s="1"/>
  <c r="B7" i="26"/>
  <c r="B5" i="26"/>
  <c r="I13" i="12"/>
  <c r="I17" i="16" s="1"/>
  <c r="J158" i="13"/>
  <c r="I158" i="13"/>
  <c r="G158" i="13"/>
  <c r="F158" i="13"/>
  <c r="D158" i="13"/>
  <c r="C158" i="13"/>
  <c r="J133" i="13"/>
  <c r="I133" i="13"/>
  <c r="G133" i="13"/>
  <c r="F133" i="13"/>
  <c r="D133" i="13"/>
  <c r="C133" i="13"/>
  <c r="J108" i="13"/>
  <c r="I108" i="13"/>
  <c r="G108" i="13"/>
  <c r="F108" i="13"/>
  <c r="D108" i="13"/>
  <c r="C108" i="13"/>
  <c r="J83" i="13"/>
  <c r="I83" i="13"/>
  <c r="G83" i="13"/>
  <c r="F83" i="13"/>
  <c r="D83" i="13"/>
  <c r="C83" i="13"/>
  <c r="F33" i="13"/>
  <c r="G33" i="13"/>
  <c r="I33" i="13"/>
  <c r="J33" i="13"/>
  <c r="C33" i="13"/>
  <c r="M24" i="13"/>
  <c r="M25" i="13"/>
  <c r="M26" i="13"/>
  <c r="M27" i="13"/>
  <c r="M28" i="13"/>
  <c r="M29" i="13"/>
  <c r="M30" i="13"/>
  <c r="L24" i="13"/>
  <c r="L25" i="13"/>
  <c r="L26" i="13"/>
  <c r="L27" i="13"/>
  <c r="L28" i="13"/>
  <c r="L29" i="13"/>
  <c r="L30" i="13"/>
  <c r="K24" i="13"/>
  <c r="K25" i="13"/>
  <c r="K26" i="13"/>
  <c r="K27" i="13"/>
  <c r="K28" i="13"/>
  <c r="K29" i="13"/>
  <c r="K30" i="13"/>
  <c r="K31" i="13"/>
  <c r="H24" i="13"/>
  <c r="H25" i="13"/>
  <c r="H26" i="13"/>
  <c r="H27" i="13"/>
  <c r="H28" i="13"/>
  <c r="H29" i="13"/>
  <c r="H30" i="13"/>
  <c r="H31" i="13"/>
  <c r="H32" i="13"/>
  <c r="E24" i="13"/>
  <c r="E25" i="13"/>
  <c r="E26" i="13"/>
  <c r="E27" i="13"/>
  <c r="E28" i="13"/>
  <c r="E29" i="13"/>
  <c r="E30" i="13"/>
  <c r="E31" i="13"/>
  <c r="A13" i="21"/>
  <c r="A12" i="21"/>
  <c r="B7" i="12"/>
  <c r="B5" i="12"/>
  <c r="N57" i="13" l="1"/>
  <c r="N54" i="13"/>
  <c r="N76" i="13"/>
  <c r="N130" i="13"/>
  <c r="N81" i="13"/>
  <c r="N80" i="13"/>
  <c r="N154" i="13"/>
  <c r="N156" i="13"/>
  <c r="N52" i="13"/>
  <c r="N105" i="13"/>
  <c r="N79" i="13"/>
  <c r="N131" i="13"/>
  <c r="N104" i="13"/>
  <c r="N106" i="13"/>
  <c r="N138" i="13"/>
  <c r="N155" i="13"/>
  <c r="N126" i="13"/>
  <c r="J200" i="13"/>
  <c r="I200" i="13"/>
  <c r="G200" i="13"/>
  <c r="F200" i="13"/>
  <c r="I192" i="13"/>
  <c r="G192" i="13"/>
  <c r="F192" i="13"/>
  <c r="N101" i="13"/>
  <c r="J191" i="13"/>
  <c r="I199" i="13"/>
  <c r="I191" i="13"/>
  <c r="G191" i="13"/>
  <c r="G199" i="13"/>
  <c r="F199" i="13"/>
  <c r="F191" i="13"/>
  <c r="G198" i="13"/>
  <c r="I190" i="13"/>
  <c r="J198" i="13"/>
  <c r="F198" i="13"/>
  <c r="G190" i="13"/>
  <c r="I198" i="13"/>
  <c r="J190" i="13"/>
  <c r="F190" i="13"/>
  <c r="J196" i="13"/>
  <c r="G188" i="13"/>
  <c r="G196" i="13"/>
  <c r="J188" i="13"/>
  <c r="F196" i="13"/>
  <c r="F188" i="13"/>
  <c r="N53" i="13"/>
  <c r="I197" i="13"/>
  <c r="G189" i="13"/>
  <c r="F197" i="13"/>
  <c r="J197" i="13"/>
  <c r="I189" i="13"/>
  <c r="G197" i="13"/>
  <c r="F189" i="13"/>
  <c r="J189" i="13"/>
  <c r="N152" i="13"/>
  <c r="J201" i="13"/>
  <c r="G185" i="13"/>
  <c r="J193" i="13"/>
  <c r="F193" i="13"/>
  <c r="F201" i="13"/>
  <c r="G201" i="13"/>
  <c r="G193" i="13"/>
  <c r="I201" i="13"/>
  <c r="I193" i="13"/>
  <c r="C172" i="13"/>
  <c r="F172" i="13"/>
  <c r="D180" i="13"/>
  <c r="G172" i="13"/>
  <c r="C180" i="13"/>
  <c r="D196" i="13"/>
  <c r="G180" i="13"/>
  <c r="F180" i="13"/>
  <c r="D172" i="13"/>
  <c r="D188" i="13"/>
  <c r="J172" i="13"/>
  <c r="C188" i="13"/>
  <c r="N150" i="13"/>
  <c r="N74" i="13"/>
  <c r="N88" i="13"/>
  <c r="N125" i="13"/>
  <c r="N113" i="13"/>
  <c r="N100" i="13"/>
  <c r="N99" i="13"/>
  <c r="N75" i="13"/>
  <c r="N63" i="13"/>
  <c r="N50" i="13"/>
  <c r="C193" i="13"/>
  <c r="C177" i="13"/>
  <c r="F177" i="13"/>
  <c r="D177" i="13"/>
  <c r="G177" i="13"/>
  <c r="J177" i="13"/>
  <c r="D201" i="13"/>
  <c r="C201" i="13"/>
  <c r="D185" i="13"/>
  <c r="D193" i="13"/>
  <c r="F185" i="13"/>
  <c r="C185" i="13"/>
  <c r="D176" i="13"/>
  <c r="D184" i="13"/>
  <c r="G176" i="13"/>
  <c r="F176" i="13"/>
  <c r="C176" i="13"/>
  <c r="J176" i="13"/>
  <c r="D192" i="13"/>
  <c r="C184" i="13"/>
  <c r="D200" i="13"/>
  <c r="C192" i="13"/>
  <c r="G184" i="13"/>
  <c r="C200" i="13"/>
  <c r="F184" i="13"/>
  <c r="C199" i="13"/>
  <c r="D191" i="13"/>
  <c r="F183" i="13"/>
  <c r="D183" i="13"/>
  <c r="C175" i="13"/>
  <c r="F175" i="13"/>
  <c r="C183" i="13"/>
  <c r="D175" i="13"/>
  <c r="G183" i="13"/>
  <c r="D199" i="13"/>
  <c r="J175" i="13"/>
  <c r="C191" i="13"/>
  <c r="G175" i="13"/>
  <c r="I175" i="13"/>
  <c r="G182" i="13"/>
  <c r="C182" i="13"/>
  <c r="C198" i="13"/>
  <c r="D198" i="13"/>
  <c r="D174" i="13"/>
  <c r="J174" i="13"/>
  <c r="F174" i="13"/>
  <c r="C174" i="13"/>
  <c r="G174" i="13"/>
  <c r="F182" i="13"/>
  <c r="D190" i="13"/>
  <c r="C190" i="13"/>
  <c r="D182" i="13"/>
  <c r="D189" i="13"/>
  <c r="D173" i="13"/>
  <c r="C189" i="13"/>
  <c r="G181" i="13"/>
  <c r="F173" i="13"/>
  <c r="C173" i="13"/>
  <c r="D197" i="13"/>
  <c r="G173" i="13"/>
  <c r="C197" i="13"/>
  <c r="F181" i="13"/>
  <c r="D181" i="13"/>
  <c r="C181" i="13"/>
  <c r="J173" i="13"/>
  <c r="N51" i="13"/>
  <c r="N56" i="13"/>
  <c r="N149" i="13"/>
  <c r="K58" i="13"/>
  <c r="M58" i="13"/>
  <c r="N129" i="13"/>
  <c r="N55" i="13"/>
  <c r="N124" i="13"/>
  <c r="N153" i="13"/>
  <c r="N49" i="13"/>
  <c r="N78" i="13"/>
  <c r="N103" i="13"/>
  <c r="N127" i="13"/>
  <c r="N128" i="13"/>
  <c r="N157" i="13"/>
  <c r="N77" i="13"/>
  <c r="N82" i="13"/>
  <c r="N102" i="13"/>
  <c r="N107" i="13"/>
  <c r="N132" i="13"/>
  <c r="N151" i="13"/>
  <c r="E58" i="13"/>
  <c r="N38" i="13"/>
  <c r="L58" i="13"/>
  <c r="H58" i="13"/>
  <c r="E108" i="13"/>
  <c r="M83" i="13"/>
  <c r="M108" i="13"/>
  <c r="E83" i="13"/>
  <c r="K158" i="13"/>
  <c r="E158" i="13"/>
  <c r="E133" i="13"/>
  <c r="K133" i="13"/>
  <c r="L158" i="13"/>
  <c r="K83" i="13"/>
  <c r="K108" i="13"/>
  <c r="L133" i="13"/>
  <c r="M158" i="13"/>
  <c r="L83" i="13"/>
  <c r="L108" i="13"/>
  <c r="M133" i="13"/>
  <c r="H158" i="13"/>
  <c r="H133" i="13"/>
  <c r="H108" i="13"/>
  <c r="H83" i="13"/>
  <c r="N24" i="13"/>
  <c r="N29" i="13"/>
  <c r="N31" i="13"/>
  <c r="N27" i="13"/>
  <c r="N30" i="13"/>
  <c r="N25" i="13"/>
  <c r="N28" i="13"/>
  <c r="N26" i="13"/>
  <c r="I14" i="12"/>
  <c r="I18" i="16" s="1"/>
  <c r="I22" i="12"/>
  <c r="I26" i="16" s="1"/>
  <c r="I21" i="12"/>
  <c r="I25" i="16" s="1"/>
  <c r="I20" i="12"/>
  <c r="I24" i="16" s="1"/>
  <c r="I19" i="12"/>
  <c r="I23" i="16" s="1"/>
  <c r="I18" i="12"/>
  <c r="I22" i="16" s="1"/>
  <c r="I17" i="12"/>
  <c r="I21" i="16" s="1"/>
  <c r="I16" i="12"/>
  <c r="I20" i="16" s="1"/>
  <c r="I15" i="12"/>
  <c r="I19" i="16" s="1"/>
  <c r="I26" i="12"/>
  <c r="I30" i="16" s="1"/>
  <c r="I25" i="12"/>
  <c r="I29" i="16" s="1"/>
  <c r="I24" i="12"/>
  <c r="I28" i="16" s="1"/>
  <c r="I23" i="12"/>
  <c r="I27" i="16" s="1"/>
  <c r="D7" i="21"/>
  <c r="D5" i="21"/>
  <c r="C7" i="15"/>
  <c r="B7" i="14"/>
  <c r="C7" i="13"/>
  <c r="C7" i="20"/>
  <c r="B7" i="19"/>
  <c r="C7" i="7"/>
  <c r="C5" i="15"/>
  <c r="B5" i="14"/>
  <c r="C5" i="13"/>
  <c r="C5" i="20"/>
  <c r="B5" i="19"/>
  <c r="C5" i="7"/>
  <c r="P33" i="20"/>
  <c r="I26" i="19" s="1"/>
  <c r="O33" i="20"/>
  <c r="H26" i="19" s="1"/>
  <c r="N33" i="20"/>
  <c r="G26" i="19" s="1"/>
  <c r="I33" i="20"/>
  <c r="D39" i="20" s="1"/>
  <c r="E33" i="20"/>
  <c r="Q32" i="20"/>
  <c r="L32" i="20"/>
  <c r="K32" i="20"/>
  <c r="J32" i="20"/>
  <c r="H32" i="20"/>
  <c r="Q31" i="20"/>
  <c r="L31" i="20"/>
  <c r="K31" i="20"/>
  <c r="J31" i="20"/>
  <c r="H31" i="20"/>
  <c r="Q30" i="20"/>
  <c r="L30" i="20"/>
  <c r="K30" i="20"/>
  <c r="J30" i="20"/>
  <c r="H30" i="20"/>
  <c r="Q29" i="20"/>
  <c r="L29" i="20"/>
  <c r="K29" i="20"/>
  <c r="J29" i="20"/>
  <c r="H29" i="20"/>
  <c r="Q28" i="20"/>
  <c r="L28" i="20"/>
  <c r="K28" i="20"/>
  <c r="J28" i="20"/>
  <c r="H28" i="20"/>
  <c r="Q27" i="20"/>
  <c r="L27" i="20"/>
  <c r="K27" i="20"/>
  <c r="J27" i="20"/>
  <c r="H27" i="20"/>
  <c r="Q26" i="20"/>
  <c r="L26" i="20"/>
  <c r="K26" i="20"/>
  <c r="J26" i="20"/>
  <c r="H26" i="20"/>
  <c r="Q25" i="20"/>
  <c r="L25" i="20"/>
  <c r="K25" i="20"/>
  <c r="J25" i="20"/>
  <c r="H25" i="20"/>
  <c r="Q24" i="20"/>
  <c r="L24" i="20"/>
  <c r="K24" i="20"/>
  <c r="J24" i="20"/>
  <c r="H24" i="20"/>
  <c r="Q23" i="20"/>
  <c r="L23" i="20"/>
  <c r="K23" i="20"/>
  <c r="J23" i="20"/>
  <c r="H23" i="20"/>
  <c r="Q22" i="20"/>
  <c r="L22" i="20"/>
  <c r="K22" i="20"/>
  <c r="J22" i="20"/>
  <c r="H22" i="20"/>
  <c r="Q21" i="20"/>
  <c r="L21" i="20"/>
  <c r="K21" i="20"/>
  <c r="J21" i="20"/>
  <c r="H21" i="20"/>
  <c r="Q20" i="20"/>
  <c r="L20" i="20"/>
  <c r="K20" i="20"/>
  <c r="J20" i="20"/>
  <c r="H20" i="20"/>
  <c r="Q19" i="20"/>
  <c r="L19" i="20"/>
  <c r="K19" i="20"/>
  <c r="J19" i="20"/>
  <c r="H19" i="20"/>
  <c r="Q18" i="20"/>
  <c r="L18" i="20"/>
  <c r="K18" i="20"/>
  <c r="J18" i="20"/>
  <c r="H18" i="20"/>
  <c r="Q17" i="20"/>
  <c r="L17" i="20"/>
  <c r="K17" i="20"/>
  <c r="J17" i="20"/>
  <c r="H17" i="20"/>
  <c r="Q16" i="20"/>
  <c r="L16" i="20"/>
  <c r="K16" i="20"/>
  <c r="J16" i="20"/>
  <c r="H16" i="20"/>
  <c r="Q15" i="20"/>
  <c r="L15" i="20"/>
  <c r="K15" i="20"/>
  <c r="J15" i="20"/>
  <c r="H15" i="20"/>
  <c r="Q14" i="20"/>
  <c r="L14" i="20"/>
  <c r="K14" i="20"/>
  <c r="J14" i="20"/>
  <c r="H14" i="20"/>
  <c r="L13" i="20"/>
  <c r="J13" i="20"/>
  <c r="H13" i="20"/>
  <c r="I22" i="19"/>
  <c r="H22" i="19"/>
  <c r="G22" i="19"/>
  <c r="I21" i="19"/>
  <c r="H21" i="19"/>
  <c r="H23" i="19" s="1"/>
  <c r="G21" i="19"/>
  <c r="I19" i="19"/>
  <c r="H19" i="19"/>
  <c r="G19" i="19"/>
  <c r="J18" i="19"/>
  <c r="J17" i="19"/>
  <c r="J16" i="19"/>
  <c r="J15" i="19"/>
  <c r="J14" i="19"/>
  <c r="J13" i="19"/>
  <c r="D163" i="13" l="1"/>
  <c r="C163" i="13"/>
  <c r="G164" i="13"/>
  <c r="E39" i="20"/>
  <c r="C164" i="13"/>
  <c r="G166" i="13"/>
  <c r="F166" i="13"/>
  <c r="I166" i="13"/>
  <c r="I165" i="13"/>
  <c r="J166" i="13"/>
  <c r="G165" i="13"/>
  <c r="F165" i="13"/>
  <c r="J165" i="13"/>
  <c r="D166" i="13"/>
  <c r="J163" i="13"/>
  <c r="N58" i="13"/>
  <c r="I164" i="13"/>
  <c r="J164" i="13"/>
  <c r="F164" i="13"/>
  <c r="C166" i="13"/>
  <c r="I163" i="13"/>
  <c r="G163" i="13"/>
  <c r="D164" i="13"/>
  <c r="F163" i="13"/>
  <c r="C165" i="13"/>
  <c r="D165" i="13"/>
  <c r="N108" i="13"/>
  <c r="N133" i="13"/>
  <c r="N83" i="13"/>
  <c r="N158" i="13"/>
  <c r="D41" i="20"/>
  <c r="F33" i="20" s="1"/>
  <c r="E41" i="20" s="1"/>
  <c r="C9" i="16"/>
  <c r="J21" i="19"/>
  <c r="I23" i="19"/>
  <c r="J22" i="19"/>
  <c r="J19" i="19"/>
  <c r="K33" i="20"/>
  <c r="Q33" i="20"/>
  <c r="J26" i="19" s="1"/>
  <c r="G23" i="19"/>
  <c r="E163" i="13" l="1"/>
  <c r="H165" i="13"/>
  <c r="K165" i="13"/>
  <c r="K166" i="13"/>
  <c r="M166" i="13"/>
  <c r="L12" i="16" s="1"/>
  <c r="H166" i="13"/>
  <c r="M165" i="13"/>
  <c r="L11" i="16" s="1"/>
  <c r="E166" i="13"/>
  <c r="L166" i="13"/>
  <c r="K12" i="16" s="1"/>
  <c r="C167" i="13"/>
  <c r="C168" i="13" s="1"/>
  <c r="J167" i="13"/>
  <c r="J168" i="13" s="1"/>
  <c r="I167" i="13"/>
  <c r="I168" i="13" s="1"/>
  <c r="G167" i="13"/>
  <c r="G168" i="13" s="1"/>
  <c r="H164" i="13"/>
  <c r="L164" i="13"/>
  <c r="K10" i="16" s="1"/>
  <c r="F167" i="13"/>
  <c r="F168" i="13" s="1"/>
  <c r="E164" i="13"/>
  <c r="K164" i="13"/>
  <c r="K163" i="13"/>
  <c r="M163" i="13"/>
  <c r="L9" i="16" s="1"/>
  <c r="L163" i="13"/>
  <c r="K9" i="16" s="1"/>
  <c r="H163" i="13"/>
  <c r="E165" i="13"/>
  <c r="D167" i="13"/>
  <c r="L165" i="13"/>
  <c r="K11" i="16" s="1"/>
  <c r="M164" i="13"/>
  <c r="L10" i="16" s="1"/>
  <c r="D40" i="20"/>
  <c r="E40" i="20" s="1"/>
  <c r="C11" i="16"/>
  <c r="J23" i="19"/>
  <c r="N165" i="13" l="1"/>
  <c r="M11" i="16" s="1"/>
  <c r="N166" i="13"/>
  <c r="M12" i="16" s="1"/>
  <c r="H167" i="13"/>
  <c r="K167" i="13"/>
  <c r="N164" i="13"/>
  <c r="M10" i="16" s="1"/>
  <c r="E167" i="13"/>
  <c r="M167" i="13"/>
  <c r="L167" i="13"/>
  <c r="N163" i="13"/>
  <c r="M9" i="16" s="1"/>
  <c r="E32" i="13"/>
  <c r="M31" i="13"/>
  <c r="M32" i="13"/>
  <c r="L31" i="13"/>
  <c r="L32" i="13"/>
  <c r="K32" i="13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D33" i="13"/>
  <c r="D168" i="13" s="1"/>
  <c r="M13" i="13"/>
  <c r="L13" i="13"/>
  <c r="H33" i="13"/>
  <c r="E13" i="13"/>
  <c r="I30" i="12"/>
  <c r="I29" i="12"/>
  <c r="I28" i="12"/>
  <c r="I32" i="16" s="1"/>
  <c r="I27" i="12"/>
  <c r="I31" i="16" s="1"/>
  <c r="H168" i="13" l="1"/>
  <c r="M13" i="16"/>
  <c r="N167" i="13"/>
  <c r="M33" i="13"/>
  <c r="M168" i="13" s="1"/>
  <c r="E33" i="13"/>
  <c r="E168" i="13" s="1"/>
  <c r="K33" i="13"/>
  <c r="K168" i="13" s="1"/>
  <c r="L33" i="13"/>
  <c r="L168" i="13" s="1"/>
  <c r="N32" i="13"/>
  <c r="N13" i="13"/>
  <c r="C10" i="16" l="1"/>
  <c r="N33" i="13"/>
  <c r="L13" i="16"/>
  <c r="K13" i="16"/>
  <c r="N168" i="13" l="1"/>
</calcChain>
</file>

<file path=xl/sharedStrings.xml><?xml version="1.0" encoding="utf-8"?>
<sst xmlns="http://schemas.openxmlformats.org/spreadsheetml/2006/main" count="1556" uniqueCount="777">
  <si>
    <t>Outcomes</t>
  </si>
  <si>
    <t>A</t>
  </si>
  <si>
    <t>M</t>
  </si>
  <si>
    <t>Intervention No</t>
  </si>
  <si>
    <t>Conwy</t>
  </si>
  <si>
    <t>Denbighshire</t>
  </si>
  <si>
    <t>Flintshire</t>
  </si>
  <si>
    <t>Gwynedd</t>
  </si>
  <si>
    <t>Isle of Anglesey</t>
  </si>
  <si>
    <t>Wrexham</t>
  </si>
  <si>
    <t>Unit of Measure</t>
  </si>
  <si>
    <t>Filtered lists</t>
  </si>
  <si>
    <t>2022-23</t>
  </si>
  <si>
    <t>2023-24</t>
  </si>
  <si>
    <t>2024-25</t>
  </si>
  <si>
    <t>Total</t>
  </si>
  <si>
    <t>Grant</t>
  </si>
  <si>
    <t>Cost Headings</t>
  </si>
  <si>
    <t>%</t>
  </si>
  <si>
    <t>S1</t>
  </si>
  <si>
    <t>S2</t>
  </si>
  <si>
    <t>S3</t>
  </si>
  <si>
    <t>2022/23</t>
  </si>
  <si>
    <t>2023/24</t>
  </si>
  <si>
    <t>2024/25</t>
  </si>
  <si>
    <t>2022-2025</t>
  </si>
  <si>
    <t>Intervention</t>
  </si>
  <si>
    <t>Jobs created as a result of support</t>
  </si>
  <si>
    <t>Number of economically inactive individuals engaging with benefits system following support</t>
  </si>
  <si>
    <t>Number of adults achieving maths qualifications up to, and including, Level 2 equivalent</t>
  </si>
  <si>
    <t xml:space="preserve">Jobs safeguarded as a result of support </t>
  </si>
  <si>
    <t>Number of active or sustained participants in community groups as a result of support</t>
  </si>
  <si>
    <t>Number of adults participating in maths qualifications and courses up to, and including, Level 2 equivalent</t>
  </si>
  <si>
    <t>Increased footfall</t>
  </si>
  <si>
    <t>Number of new enterprises created as a result of support</t>
  </si>
  <si>
    <t>Number of people reporting increased employability through development of interpersonal skills funded by UKSPF</t>
  </si>
  <si>
    <t>Increased visitor numbers</t>
  </si>
  <si>
    <t>Number of people with basic skills following support</t>
  </si>
  <si>
    <t>Number of vacant units filled</t>
  </si>
  <si>
    <t xml:space="preserve">Number of people in supported employment </t>
  </si>
  <si>
    <t>Estimated Carbon dioxide equivalent reductions as a result of support</t>
  </si>
  <si>
    <t>Number of people engaging with mainstream healthcare services</t>
  </si>
  <si>
    <t>Improved perceived/experienced accessibility</t>
  </si>
  <si>
    <t>Improved perception of markets</t>
  </si>
  <si>
    <t>Number of people sustaining engagement with keyworker support and additional services</t>
  </si>
  <si>
    <t>Improved perception of facilities/amenities</t>
  </si>
  <si>
    <t>Increased business sustainability</t>
  </si>
  <si>
    <t xml:space="preserve">Number of people engaged in job-searching following support </t>
  </si>
  <si>
    <t>Increased users of facilities/amenities</t>
  </si>
  <si>
    <t>Increased number of enterprises supported</t>
  </si>
  <si>
    <t xml:space="preserve">Number of people in employment, including self-employment, following support </t>
  </si>
  <si>
    <t xml:space="preserve">Improved perception of facility/infrastructure project </t>
  </si>
  <si>
    <t xml:space="preserve">Increase in visitor spending </t>
  </si>
  <si>
    <t>Number of people sustaining employment for 6 months</t>
  </si>
  <si>
    <t>Increased use of cycleways or foot paths</t>
  </si>
  <si>
    <t>Increased amount of investment</t>
  </si>
  <si>
    <t>Number of people in education/training following support</t>
  </si>
  <si>
    <t xml:space="preserve">Increased affordability of events/entry </t>
  </si>
  <si>
    <t>Improved perception of attractions</t>
  </si>
  <si>
    <t>Number of people experiencing reduced structural barriers into employment and into skills provision</t>
  </si>
  <si>
    <t>Improved perception of safety</t>
  </si>
  <si>
    <t>Number of organisations engaged in knowledge transfer activity following support</t>
  </si>
  <si>
    <t>Number of people familiarised with employers expectations, including, standards of behaviour in the workplace</t>
  </si>
  <si>
    <t xml:space="preserve">Neighbourhood crimes </t>
  </si>
  <si>
    <t>Premises with improved digital connectivity as a result of support</t>
  </si>
  <si>
    <t>People gaining a qualification or completing a course following support</t>
  </si>
  <si>
    <t>Improved engagement numbers</t>
  </si>
  <si>
    <t>Number of enterprises adopting new to the firm technologies or processes</t>
  </si>
  <si>
    <t>Number of people gaining qualifications, licences and skills</t>
  </si>
  <si>
    <t>Number of community-led arts, cultural, heritage and creative programmes as a result of support</t>
  </si>
  <si>
    <t>Number of new to market products</t>
  </si>
  <si>
    <t>Number of economically active individuals engaged in mainstream skills education and training</t>
  </si>
  <si>
    <t>Improved perception of events</t>
  </si>
  <si>
    <t>Increased amount of low or zero carbon energy infrastructure installed</t>
  </si>
  <si>
    <t>People engaged in life skills support following interventions</t>
  </si>
  <si>
    <t>Increased number of web searches for a place</t>
  </si>
  <si>
    <t xml:space="preserve">Number of enterprises with improved productivity </t>
  </si>
  <si>
    <t>The number of projects arising from funded feasibility studies</t>
  </si>
  <si>
    <t>Number of R&amp;D (Research &amp; Development) active enterprises</t>
  </si>
  <si>
    <t>Increased number of innovation active SMEs (Small and medium-sized enterprises)</t>
  </si>
  <si>
    <t>Increased number of properties better protected from flooding and coastal erosion</t>
  </si>
  <si>
    <t xml:space="preserve">Number of enterprises adopting new or improved products or services </t>
  </si>
  <si>
    <t xml:space="preserve">Increased take up of energy efficiency measures </t>
  </si>
  <si>
    <t xml:space="preserve">Number of enterprises engaged in new markets </t>
  </si>
  <si>
    <t>Number of early stage enterprises which increase their revenue following support</t>
  </si>
  <si>
    <t>Number of enterprises increasing their export capability</t>
  </si>
  <si>
    <t>1 - 5</t>
  </si>
  <si>
    <t>1 - 25</t>
  </si>
  <si>
    <t>Intervention number</t>
  </si>
  <si>
    <t>Priority</t>
  </si>
  <si>
    <t xml:space="preserve">W1 </t>
  </si>
  <si>
    <t xml:space="preserve">W2 </t>
  </si>
  <si>
    <t xml:space="preserve">W3 </t>
  </si>
  <si>
    <t xml:space="preserve">W4 </t>
  </si>
  <si>
    <t xml:space="preserve">W5 </t>
  </si>
  <si>
    <t xml:space="preserve">W6 </t>
  </si>
  <si>
    <t xml:space="preserve">W7 </t>
  </si>
  <si>
    <t xml:space="preserve">W8 </t>
  </si>
  <si>
    <t xml:space="preserve">W9 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</si>
  <si>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</si>
  <si>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</si>
  <si>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</si>
  <si>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</si>
  <si>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</si>
  <si>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</si>
  <si>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</si>
  <si>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</si>
  <si>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</si>
  <si>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</si>
  <si>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</si>
  <si>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</si>
  <si>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</si>
  <si>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</si>
  <si>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</si>
  <si>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</si>
  <si>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</si>
  <si>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</si>
  <si>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</si>
  <si>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</si>
  <si>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</si>
  <si>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</si>
  <si>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</si>
  <si>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</si>
  <si>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</si>
  <si>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</si>
  <si>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</si>
  <si>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</si>
  <si>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</si>
  <si>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</si>
  <si>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</si>
  <si>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</si>
  <si>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</si>
  <si>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</si>
  <si>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</si>
  <si>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</si>
  <si>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</si>
  <si>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</si>
  <si>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</si>
  <si>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</si>
  <si>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</si>
  <si>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</si>
  <si>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</si>
  <si>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</si>
  <si>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Amount of commercial space completed or improved</t>
  </si>
  <si>
    <t>Square metres (M2)</t>
  </si>
  <si>
    <t>Tonnes of CO2e</t>
  </si>
  <si>
    <t>Amount of green or blue space created or improved</t>
  </si>
  <si>
    <t>Number of people</t>
  </si>
  <si>
    <t xml:space="preserve">Amount of land made wheelchair accessible/step-free </t>
  </si>
  <si>
    <t xml:space="preserve">Number of people </t>
  </si>
  <si>
    <t>Total length of new or improved cycle ways or foot paths</t>
  </si>
  <si>
    <t>KM</t>
  </si>
  <si>
    <t>Number of new or improved cycle ways or foot paths</t>
  </si>
  <si>
    <t>Number of cycle ways or foot paths</t>
  </si>
  <si>
    <t>Amount of public realm created or improved</t>
  </si>
  <si>
    <t>Number of rehabilitated premises</t>
  </si>
  <si>
    <t>Number of premises</t>
  </si>
  <si>
    <t>Number of users</t>
  </si>
  <si>
    <t>Amount of rehabilitated land</t>
  </si>
  <si>
    <t>Number of events/participatory programmes</t>
  </si>
  <si>
    <t>Affordability in £</t>
  </si>
  <si>
    <t>Number of amenities/facilities created or improved</t>
  </si>
  <si>
    <t>Number of amenities or facilities</t>
  </si>
  <si>
    <t>Number of feasibility studies developed as a result of support</t>
  </si>
  <si>
    <t>Number of studies</t>
  </si>
  <si>
    <t>Number of web searches</t>
  </si>
  <si>
    <t>Number of households receiving support</t>
  </si>
  <si>
    <t>Number of households</t>
  </si>
  <si>
    <t>Number of households supported to take up energy efficiency measures</t>
  </si>
  <si>
    <t>Number of cyclists or pedestrians</t>
  </si>
  <si>
    <t>Number of local events or activities supported</t>
  </si>
  <si>
    <t>Number of events/activities</t>
  </si>
  <si>
    <t>Number of Full time equivalent (FTE)</t>
  </si>
  <si>
    <t>Number of neighbourhood improvements undertaken</t>
  </si>
  <si>
    <t>Number of improvements</t>
  </si>
  <si>
    <t>Number of full time equivalent (FTE)</t>
  </si>
  <si>
    <t>Number of organisations receiving financial support other than grants</t>
  </si>
  <si>
    <t>Number of organisations</t>
  </si>
  <si>
    <t>Number of programmes</t>
  </si>
  <si>
    <t>Number of organisations receiving grants</t>
  </si>
  <si>
    <t>Number of organisations receiving non-financial support</t>
  </si>
  <si>
    <t>Number of crimes reported</t>
  </si>
  <si>
    <t>Number of people supported to engage in job-searching</t>
  </si>
  <si>
    <t>Number of volunteering roles created</t>
  </si>
  <si>
    <t>Number of projects successfully completed</t>
  </si>
  <si>
    <t>Number of projects</t>
  </si>
  <si>
    <t>Number of adults</t>
  </si>
  <si>
    <t>Number of Tourism, Culture or Heritage assets created or improved</t>
  </si>
  <si>
    <t>Number of assets</t>
  </si>
  <si>
    <t>Number of tournaments supported</t>
  </si>
  <si>
    <t>Number of tournaments</t>
  </si>
  <si>
    <t>Number of trees planted</t>
  </si>
  <si>
    <t>Number of trees</t>
  </si>
  <si>
    <t>Number of adult numeracy courses run in a local area through Multiply</t>
  </si>
  <si>
    <t>Number of courses</t>
  </si>
  <si>
    <t>Number of courses developed in collaboration with employers</t>
  </si>
  <si>
    <t>Number of participants</t>
  </si>
  <si>
    <t>Number of different cohorts participating in numeracy courses</t>
  </si>
  <si>
    <t>Number of cohorts</t>
  </si>
  <si>
    <t>Number of individuals</t>
  </si>
  <si>
    <t>Number of people participating in Multiply funded courses</t>
  </si>
  <si>
    <t>Number of people achieving a qualification</t>
  </si>
  <si>
    <t>Number of people referred from partners onto upskill courses</t>
  </si>
  <si>
    <t>Number of effective engagements between keyworkers and additional services</t>
  </si>
  <si>
    <t>Number of engagements</t>
  </si>
  <si>
    <t>Number of economically inactive people engaging with keyworker support services</t>
  </si>
  <si>
    <t>Number of economically inactive people supported to engage with the benefits system</t>
  </si>
  <si>
    <t>Number of people accessing mental and physical health support leading to employment</t>
  </si>
  <si>
    <t>Number of people receiving support to gain employment</t>
  </si>
  <si>
    <t>Number of people in employment engaging with the skills system</t>
  </si>
  <si>
    <t>Number of people receiving support to gain a vocational licence</t>
  </si>
  <si>
    <t>Number of people receiving support to sustain employment</t>
  </si>
  <si>
    <t>Number of people retraining</t>
  </si>
  <si>
    <t>Number of people supported onto a course through provision of financial support</t>
  </si>
  <si>
    <t xml:space="preserve">Number of people with proficiency in pre-employment and interpersonal skills </t>
  </si>
  <si>
    <t>Number of people supported to access basic skills courses</t>
  </si>
  <si>
    <t>Number of people supported to engage in life skills</t>
  </si>
  <si>
    <t>Number of people supported to gain a qualification</t>
  </si>
  <si>
    <t>Amount of visitor spend in £</t>
  </si>
  <si>
    <t>Number of people supported to  participate in education</t>
  </si>
  <si>
    <t>£</t>
  </si>
  <si>
    <t xml:space="preserve">Number of people taking part in work experience programmes </t>
  </si>
  <si>
    <t>Number of socially excluded people accessing support</t>
  </si>
  <si>
    <t>Number of enterprises</t>
  </si>
  <si>
    <t>Number of volunteering opportunities supported</t>
  </si>
  <si>
    <t>Number of opportunities</t>
  </si>
  <si>
    <t xml:space="preserve">Number of enterprises receiving financial support other than grants </t>
  </si>
  <si>
    <t xml:space="preserve">Number of enterprises </t>
  </si>
  <si>
    <t xml:space="preserve">Amount of low or zero carbon energy infrastructure completed </t>
  </si>
  <si>
    <t>Number of low or zero carbon energy infrastructure installed</t>
  </si>
  <si>
    <t>Number of units</t>
  </si>
  <si>
    <t>Number of properties</t>
  </si>
  <si>
    <t>Number of angel investors engaged</t>
  </si>
  <si>
    <t>Number of angel investors</t>
  </si>
  <si>
    <t>Number of enterprises engaged in new markets</t>
  </si>
  <si>
    <t>Number of enterprises receiving angel investment</t>
  </si>
  <si>
    <t>Number of enterprises receiving grants</t>
  </si>
  <si>
    <t xml:space="preserve">Number of enterprises receiving non-financial support </t>
  </si>
  <si>
    <t>Number of commercial buildings completed or improved</t>
  </si>
  <si>
    <t>Number of buildings</t>
  </si>
  <si>
    <t>Number of decarbonisation plans developed as a result of support</t>
  </si>
  <si>
    <t>Number of plans</t>
  </si>
  <si>
    <t>Number of local markets created or supported</t>
  </si>
  <si>
    <t>Number of markets</t>
  </si>
  <si>
    <t>Number of new enterprises</t>
  </si>
  <si>
    <t>Number of people attending training sessions</t>
  </si>
  <si>
    <t xml:space="preserve">Number of products </t>
  </si>
  <si>
    <t>Number of people reached</t>
  </si>
  <si>
    <t>Number of Organisations</t>
  </si>
  <si>
    <t>Number of potential entrepreneurs assisted to be enterprise ready</t>
  </si>
  <si>
    <t>Number of entrepreneurs</t>
  </si>
  <si>
    <t>Number of properties better protected from flooding and coastal erosion</t>
  </si>
  <si>
    <t>Accommodation</t>
  </si>
  <si>
    <t>Accommodation Other</t>
  </si>
  <si>
    <t>Building repairs &amp; maintenance</t>
  </si>
  <si>
    <t>Cleaning, refuse &amp; laundry</t>
  </si>
  <si>
    <t>Furniture &amp; Equipment</t>
  </si>
  <si>
    <t>Rent &amp; Rates</t>
  </si>
  <si>
    <t>Room Hire</t>
  </si>
  <si>
    <t>Security</t>
  </si>
  <si>
    <t>Utilities</t>
  </si>
  <si>
    <t>Administration</t>
  </si>
  <si>
    <t>Administration Other</t>
  </si>
  <si>
    <t>Consumables</t>
  </si>
  <si>
    <t>Equipment Leases (margin not eligible)</t>
  </si>
  <si>
    <t>Equipment Purchase</t>
  </si>
  <si>
    <t>Telephone</t>
  </si>
  <si>
    <t>Personal protective Equipment</t>
  </si>
  <si>
    <t>Estates</t>
  </si>
  <si>
    <t>Construction Costs</t>
  </si>
  <si>
    <t>Environment Issues and Improvements</t>
  </si>
  <si>
    <t>Estate Other</t>
  </si>
  <si>
    <t>Preliminaries</t>
  </si>
  <si>
    <t>Renovation</t>
  </si>
  <si>
    <t>Site Works</t>
  </si>
  <si>
    <t>Grants</t>
  </si>
  <si>
    <t>Grants awarded</t>
  </si>
  <si>
    <t>HR</t>
  </si>
  <si>
    <t>Recruitment</t>
  </si>
  <si>
    <t>Training</t>
  </si>
  <si>
    <t>Training Courses</t>
  </si>
  <si>
    <t>Training Materials</t>
  </si>
  <si>
    <t>Redundancy, Sickness &amp; Maternity</t>
  </si>
  <si>
    <t>ICT</t>
  </si>
  <si>
    <t>ICT Consumables</t>
  </si>
  <si>
    <t>Hardware Purchase</t>
  </si>
  <si>
    <t>ICT Hardware and Licence Rental</t>
  </si>
  <si>
    <t>ICT Software Development</t>
  </si>
  <si>
    <t>Software Purchase</t>
  </si>
  <si>
    <t>Support</t>
  </si>
  <si>
    <t>Website Administration</t>
  </si>
  <si>
    <t>Website Costs</t>
  </si>
  <si>
    <t>Legal &amp; Professional</t>
  </si>
  <si>
    <t>Accountancy &amp; Audit</t>
  </si>
  <si>
    <t>Bank &amp; Payroll Charges</t>
  </si>
  <si>
    <t>Consultancy Fees</t>
  </si>
  <si>
    <t>Evaluation, Development &amp; Monitoring</t>
  </si>
  <si>
    <t>Legal &amp; Professional Fees</t>
  </si>
  <si>
    <t>Marketing &amp; Promotion</t>
  </si>
  <si>
    <t>Advertising &amp; Promotion</t>
  </si>
  <si>
    <t>Events &amp; Awards</t>
  </si>
  <si>
    <t>Exhibitions &amp; Conferences</t>
  </si>
  <si>
    <t>Printing Production &amp; Reprographics</t>
  </si>
  <si>
    <t>Translations &amp; Proof Reading</t>
  </si>
  <si>
    <t>Overheads</t>
  </si>
  <si>
    <t xml:space="preserve">Procurement </t>
  </si>
  <si>
    <t xml:space="preserve">Procured activity </t>
  </si>
  <si>
    <t>Training Costs</t>
  </si>
  <si>
    <t>Training Allowances</t>
  </si>
  <si>
    <t>Examination &amp; Registration Fees</t>
  </si>
  <si>
    <t>Staff</t>
  </si>
  <si>
    <t>Academics</t>
  </si>
  <si>
    <t>Advisors</t>
  </si>
  <si>
    <t>Project Delivery Staff</t>
  </si>
  <si>
    <t>Project Management Staff</t>
  </si>
  <si>
    <t>Volunteers</t>
  </si>
  <si>
    <t>Travel &amp; Transport (used for project staff expense claims)</t>
  </si>
  <si>
    <t>Travel &amp; Subsistence</t>
  </si>
  <si>
    <t>Hospitality</t>
  </si>
  <si>
    <t>Vehicle Lease (margin not eligible)</t>
  </si>
  <si>
    <t>Vehicle Running Costs</t>
  </si>
  <si>
    <t>(A)</t>
  </si>
  <si>
    <t>(B)</t>
  </si>
  <si>
    <t>(C)</t>
  </si>
  <si>
    <t>(D)</t>
  </si>
  <si>
    <t>(E)</t>
  </si>
  <si>
    <t>(F)</t>
  </si>
  <si>
    <t>(G)</t>
  </si>
  <si>
    <t>(H</t>
  </si>
  <si>
    <t>(I)</t>
  </si>
  <si>
    <t>(J)</t>
  </si>
  <si>
    <t>(L)</t>
  </si>
  <si>
    <t>(K)</t>
  </si>
  <si>
    <t>(M)</t>
  </si>
  <si>
    <t>(N)</t>
  </si>
  <si>
    <t>(O)</t>
  </si>
  <si>
    <t>(P)</t>
  </si>
  <si>
    <t>Additonal Notes- e.g. If the expected match funding is not approved what other resources have you identified to fund the project?</t>
  </si>
  <si>
    <t>Row 13</t>
  </si>
  <si>
    <t>Row 14</t>
  </si>
  <si>
    <t>Row 15</t>
  </si>
  <si>
    <t>Row 16</t>
  </si>
  <si>
    <t>Row 17</t>
  </si>
  <si>
    <t>Row 18</t>
  </si>
  <si>
    <t>Row 19</t>
  </si>
  <si>
    <t>Row 20</t>
  </si>
  <si>
    <t>Row 21</t>
  </si>
  <si>
    <t>Row 22</t>
  </si>
  <si>
    <t>Row 23</t>
  </si>
  <si>
    <t>Row 24</t>
  </si>
  <si>
    <t>Row 25</t>
  </si>
  <si>
    <t>Row 26</t>
  </si>
  <si>
    <t>Row 27</t>
  </si>
  <si>
    <t>Row 28</t>
  </si>
  <si>
    <t>Row 29</t>
  </si>
  <si>
    <t>Row 30</t>
  </si>
  <si>
    <t>ATODIAD B - GWYBODAETH PROSIECT</t>
  </si>
  <si>
    <t>Rhif Cyfeirnod Prosiect</t>
  </si>
  <si>
    <t>Enw'r Prosiect</t>
  </si>
  <si>
    <t>Enw'r Ymgeisydd Arweiniol</t>
  </si>
  <si>
    <t>Crynodeb Prosiect</t>
  </si>
  <si>
    <t>Cyfanswm Cost Prosiect</t>
  </si>
  <si>
    <t>Cyfanswm SPF gofynnir amdano</t>
  </si>
  <si>
    <t>Cyfanswm Arian Cyfatebol</t>
  </si>
  <si>
    <t>Dyddiad Cychwyn</t>
  </si>
  <si>
    <t>Dyddiad Cwblhau</t>
  </si>
  <si>
    <t xml:space="preserve">Enw(au) Partneriad (os yn berthnasol) </t>
  </si>
  <si>
    <t>Manylion Ariannol SPF</t>
  </si>
  <si>
    <t xml:space="preserve">Cyllideb Refeniw SPF </t>
  </si>
  <si>
    <t>Cymunedau a Lle</t>
  </si>
  <si>
    <t>Cefnogi Busnes Lleol</t>
  </si>
  <si>
    <t>Pobl a Sgiliau</t>
  </si>
  <si>
    <t>Lluosi</t>
  </si>
  <si>
    <t>Cyfanswm Ariannu SPF</t>
  </si>
  <si>
    <t>Allbynnau</t>
  </si>
  <si>
    <t>Canlyniadau</t>
  </si>
  <si>
    <t>Ymyriadau SPF</t>
  </si>
  <si>
    <t xml:space="preserve">Cyllideb Cyfalaf 
SPF  </t>
  </si>
  <si>
    <t xml:space="preserve">Cyfanswm 
Ariannu SPF </t>
  </si>
  <si>
    <t>Cynllun Gweithredu a Cerrig Milltir</t>
  </si>
  <si>
    <t>Prosiect</t>
  </si>
  <si>
    <t>Cyf.Tasg</t>
  </si>
  <si>
    <t>Perchennog</t>
  </si>
  <si>
    <r>
      <t>Carreg Milltir neu Pecyn Gwaith 1:</t>
    </r>
    <r>
      <rPr>
        <b/>
        <sz val="12"/>
        <color theme="3"/>
        <rFont val="Segoe UI"/>
        <family val="2"/>
      </rPr>
      <t xml:space="preserve"> Cychwyn a Caffael gwedd 1</t>
    </r>
  </si>
  <si>
    <t xml:space="preserve">Caniatâd Cynllunio - cyflwyno a chanlyniad (engraifft) </t>
  </si>
  <si>
    <t>Sefydliad A</t>
  </si>
  <si>
    <t xml:space="preserve">Caffael 1  - Gwaith Adeiladu (engraifft) </t>
  </si>
  <si>
    <t xml:space="preserve">Galluogi waith i gychwyn (engraifft) </t>
  </si>
  <si>
    <t>Sefydliad B</t>
  </si>
  <si>
    <t xml:space="preserve">Carreg Milltir neu Pecyn Gwaith 2 </t>
  </si>
  <si>
    <t xml:space="preserve">Hysbysebu a penodi staff cyflawn'r prosiect </t>
  </si>
  <si>
    <t>Caffael pecynnau hyfforddi ar gyfer cyfranogwyr prosiect</t>
  </si>
  <si>
    <t>Sefydliad C</t>
  </si>
  <si>
    <t>Dechrau gweithgareddau marchnata ac ymgysylltu prosiect</t>
  </si>
  <si>
    <t>Carreg Milltir neu Pecyn Gwaith 3</t>
  </si>
  <si>
    <t>Carreg Milltir neu Pecyn Gwaith 4</t>
  </si>
  <si>
    <t>Carreg Milltir neu Pecyn Gwaith 5</t>
  </si>
  <si>
    <t>Carreg Milltir neu Pecyn Gwaith 6</t>
  </si>
  <si>
    <r>
      <t>Dyddiad Cwblhau Prosiect</t>
    </r>
    <r>
      <rPr>
        <b/>
        <sz val="11"/>
        <color rgb="FFFF0000"/>
        <rFont val="Segoe UI"/>
        <family val="2"/>
      </rPr>
      <t xml:space="preserve"> </t>
    </r>
    <r>
      <rPr>
        <sz val="11"/>
        <color rgb="FFFF0000"/>
        <rFont val="Segoe UI"/>
        <family val="2"/>
      </rPr>
      <t>(UWCHWANEGWCH RHESI UWCHBEN Y LLINELL OS OES ANGEN)</t>
    </r>
    <r>
      <rPr>
        <b/>
        <sz val="11"/>
        <color rgb="FFFF0000"/>
        <rFont val="Segoe UI"/>
        <family val="2"/>
      </rPr>
      <t xml:space="preserve"> </t>
    </r>
  </si>
  <si>
    <t xml:space="preserve">Blwyddyn Ariannol 1 (2022 /2023) </t>
  </si>
  <si>
    <t xml:space="preserve">Blwyddyn Ariannol  2 (2023 /2024) </t>
  </si>
  <si>
    <t xml:space="preserve">Blwyddyn Ariannol 3 (2024 /2025) </t>
  </si>
  <si>
    <t>E</t>
  </si>
  <si>
    <t>G</t>
  </si>
  <si>
    <t>H</t>
  </si>
  <si>
    <t>T</t>
  </si>
  <si>
    <t>R</t>
  </si>
  <si>
    <t>I</t>
  </si>
  <si>
    <t>C</t>
  </si>
  <si>
    <t xml:space="preserve">Cychwyn </t>
  </si>
  <si>
    <t>Cwblhau</t>
  </si>
  <si>
    <r>
      <t xml:space="preserve">Disgrifiad Ymyriaeth
</t>
    </r>
    <r>
      <rPr>
        <sz val="12"/>
        <color theme="1"/>
        <rFont val="Segoe UI"/>
        <family val="2"/>
      </rPr>
      <t xml:space="preserve">(e.e. </t>
    </r>
    <r>
      <rPr>
        <i/>
        <sz val="12"/>
        <color theme="1"/>
        <rFont val="Segoe UI"/>
        <family val="2"/>
      </rPr>
      <t>W1: Cyllid ar gyfer gwelliannau i ganol trefi a'r stryd fawr)</t>
    </r>
  </si>
  <si>
    <t>Blaenoriaeth Buddsoddiad</t>
  </si>
  <si>
    <t>Cyfeiriwch at Ymyriadau, Amcanion, Canlyniadau ac Allbynnau Cronfa Ffyniant Gyffredin y DU Cymru i gael rhagor o wybodaeth ac arweiniad.
Dewiswch yr ymyriaeth(au) bydd y prosiect yn ei gyflawni, defnyddiwch yr opsiynau o'r golofn Disgrifiad Ymyriaeth isod.</t>
  </si>
  <si>
    <t>Cofrestr Risg</t>
  </si>
  <si>
    <r>
      <rPr>
        <b/>
        <sz val="12"/>
        <color rgb="FF000000"/>
        <rFont val="Segoe UI"/>
        <family val="2"/>
      </rPr>
      <t xml:space="preserve">Rhowch gofrestr risg sy'n cwmpasu risgiau allweddol gan gynnwys sut y bydd y rhain yn cael eu monitro a'u rheoli.
</t>
    </r>
    <r>
      <rPr>
        <sz val="12"/>
        <color rgb="FF000000"/>
        <rFont val="Segoe UI"/>
        <family val="2"/>
      </rPr>
      <t xml:space="preserve">Dylech ystyried risgiau a materion y mathau canlynol: Gweithredol, Masnachol, Technegol, Personél, Iechyd a Diogelwch, Rheoleiddio, Ariannol, ac ati.
</t>
    </r>
    <r>
      <rPr>
        <b/>
        <sz val="12"/>
        <color rgb="FF000000"/>
        <rFont val="Segoe UI"/>
        <family val="2"/>
      </rPr>
      <t>Dylech gynnwys eich bygythiadau, ochr yn ochr ag unrhyw gyfleoedd. Cyfeiriwch at y Matrics Risg  isod am fesur o debygolrwydd a difrifoldeb/effaith.  Ychwanegwch resi yn ôl yr angen.</t>
    </r>
  </si>
  <si>
    <t>Rhif risg</t>
  </si>
  <si>
    <t xml:space="preserve">Categori Risg </t>
  </si>
  <si>
    <t xml:space="preserve">Bygythiad/ Cyfle </t>
  </si>
  <si>
    <t xml:space="preserve">Risg /Teitl Cyfleoedd </t>
  </si>
  <si>
    <t>Tebygolrwydd</t>
  </si>
  <si>
    <t>Ardrawiad</t>
  </si>
  <si>
    <t>Sgôr Assessiad Risg</t>
  </si>
  <si>
    <t>Strategaeth Lliniaru a gweithredoedd</t>
  </si>
  <si>
    <t>Pan fydd y camau lliniaru wedi bod / yn cael eu gweithredu</t>
  </si>
  <si>
    <t>Tebygolrwydd ôl-liniaru</t>
  </si>
  <si>
    <r>
      <t xml:space="preserve">Disgrifiad Manwl 
</t>
    </r>
    <r>
      <rPr>
        <sz val="12"/>
        <color theme="0"/>
        <rFont val="Segoe UI"/>
        <family val="2"/>
      </rPr>
      <t xml:space="preserve">(Mae risg/bygythiad sydd ............) </t>
    </r>
  </si>
  <si>
    <r>
      <t xml:space="preserve">Risg / Cyfle Achos 
</t>
    </r>
    <r>
      <rPr>
        <sz val="12"/>
        <color theme="0"/>
        <rFont val="Segoe UI"/>
        <family val="2"/>
      </rPr>
      <t>(Mae risg oherwydd ….)</t>
    </r>
  </si>
  <si>
    <r>
      <t xml:space="preserve">Canlyniad risg/cyfle
</t>
    </r>
    <r>
      <rPr>
        <sz val="12"/>
        <color theme="0"/>
        <rFont val="Segoe UI"/>
        <family val="2"/>
      </rPr>
      <t>(Effaith y bygythiad fydd….)</t>
    </r>
  </si>
  <si>
    <t>Effaith 
ôl-liniaru</t>
  </si>
  <si>
    <t>Sgôr Asesu Risg 
ôl-liniaru</t>
  </si>
  <si>
    <t>Siampl</t>
  </si>
  <si>
    <t>Bygythiad neu Cyfle</t>
  </si>
  <si>
    <t>e.e. Methu penodi Staff</t>
  </si>
  <si>
    <t>e.e. Risg o gychwyn y prosiect</t>
  </si>
  <si>
    <t>e.e. Risg o gyfyngiadau capasiti</t>
  </si>
  <si>
    <t>e.e. Ni fyddai'r prosiect yn gallu dechrau ar amser.</t>
  </si>
  <si>
    <t>1) Adeiladwyd amser ychwanegol i'r amserlen
2) Edrych i ddefnyddio staff asiantaeth</t>
  </si>
  <si>
    <t>1) Mehefin 23</t>
  </si>
  <si>
    <t>e.e. Masnachol/ Technegol/ Gweithredol ayb</t>
  </si>
  <si>
    <t>Cynllun Caffael</t>
  </si>
  <si>
    <t>Rhowch copy o'ch strategaeth caffel, neu cadarnhewch byddwch yn dilyn y gofynion angenrheidiol ar gyfer dangos gwerth am arian y prosiect.</t>
  </si>
  <si>
    <t>Disgrifiad o'r gwaith, cyflenwadau neu wasanaethau a ddarperir o dan y contract</t>
  </si>
  <si>
    <t xml:space="preserve">Gwerth disgwyliedig y gwaith, cyflenwadau neu wasanaethau a gaiff eu darparu i'r prosiect o dan y contract (£)               </t>
  </si>
  <si>
    <t xml:space="preserve">Sefydliad sy'n ymgymryd â chaffael  </t>
  </si>
  <si>
    <t xml:space="preserve">A yw contract eisoes wedi bod i gaffael? Os felly, rhowch dyddiad dyfarnu'r contract              </t>
  </si>
  <si>
    <t xml:space="preserve"> Ydy eich sefydliad yn dal yr holl ddogfennau caffael perthnasol?        </t>
  </si>
  <si>
    <t>Os nad yw'r contract mewn lle, be yw dyddiad rhagweld dyfarniad contract?</t>
  </si>
  <si>
    <t>Dadansoddiad Ariannol SPF</t>
  </si>
  <si>
    <t>Blaenoriaeth Buddsoddi</t>
  </si>
  <si>
    <t>Ymyrraeth</t>
  </si>
  <si>
    <t>Cyfalaf</t>
  </si>
  <si>
    <t>Refeniw</t>
  </si>
  <si>
    <t>Cyfanswm</t>
  </si>
  <si>
    <t>CYFANSWM</t>
  </si>
  <si>
    <t xml:space="preserve">Wrecsam </t>
  </si>
  <si>
    <t>Sir Dinbych</t>
  </si>
  <si>
    <t>Sir Fflint</t>
  </si>
  <si>
    <t>Ynys Môn</t>
  </si>
  <si>
    <t>Cefnogi Busnesau Lleol</t>
  </si>
  <si>
    <t>Pobl &amp; Sgiliau</t>
  </si>
  <si>
    <t>Proffil Gwariant</t>
  </si>
  <si>
    <t>Llinell</t>
  </si>
  <si>
    <r>
      <t xml:space="preserve">Penawd Gwariant </t>
    </r>
    <r>
      <rPr>
        <sz val="12"/>
        <color theme="0"/>
        <rFont val="Segoe UI"/>
        <family val="2"/>
      </rPr>
      <t xml:space="preserve">
Dewis un o'r dewisiadau isod. (Categorïau wedi rhestru yn colofn T.)</t>
    </r>
  </si>
  <si>
    <t xml:space="preserve">Rhowch disgrifiad cost </t>
  </si>
  <si>
    <t>Cyfanswm Cost</t>
  </si>
  <si>
    <t xml:space="preserve">% o Cyfanswm Cost </t>
  </si>
  <si>
    <t>Nifer</t>
  </si>
  <si>
    <t xml:space="preserve">Cost Uned </t>
  </si>
  <si>
    <t>Nodwch cyfraniad grant  SPF tuag at y gost</t>
  </si>
  <si>
    <t>% o cyfraniad SPF tuag at y cost yma</t>
  </si>
  <si>
    <t xml:space="preserve">Cyfraniad cyfatebol </t>
  </si>
  <si>
    <t>Cyfraniad cyfatebol  % tuag at y cost</t>
  </si>
  <si>
    <t>TAW anadferadwy</t>
  </si>
  <si>
    <t xml:space="preserve">Sylwadau cefnogol neu manylion unrhyw tybiaethau'n berthnasol i'r costau.  </t>
  </si>
  <si>
    <t>Pennawdau Cost</t>
  </si>
  <si>
    <t xml:space="preserve">Costau Adeiladu  - ffioedd contractor </t>
  </si>
  <si>
    <t>Costau adeiladu - nwyddau</t>
  </si>
  <si>
    <t>Costau Ymgynghorwyr</t>
  </si>
  <si>
    <t>Costau gwerthuso</t>
  </si>
  <si>
    <t xml:space="preserve">Offer, gosodiadau, ffitiadau </t>
  </si>
  <si>
    <t>Grantiau i 3ydd barti a/neu buddiolwyr</t>
  </si>
  <si>
    <t xml:space="preserve">Ffioedd Cyfreithiol a phroffesiynol </t>
  </si>
  <si>
    <t xml:space="preserve">Costau Marchnata a Chyhoeddusrwydd </t>
  </si>
  <si>
    <t>Gorbenion- Llety</t>
  </si>
  <si>
    <t>Costau Cyflawni prosiect Staff</t>
  </si>
  <si>
    <t>Rheoli Project ac Gweinyddu</t>
  </si>
  <si>
    <t xml:space="preserve">Costau cefnogi, e.e. Gwarchod plant, teithio a chynhaliaeth </t>
  </si>
  <si>
    <t>Costau hyfforddi</t>
  </si>
  <si>
    <t>Costau gwirfoddolwyr</t>
  </si>
  <si>
    <t>Arall</t>
  </si>
  <si>
    <t xml:space="preserve">Llinell Crynhoi </t>
  </si>
  <si>
    <t xml:space="preserve">Tabl Crynhoi Cyllideb  </t>
  </si>
  <si>
    <t xml:space="preserve">Gwerth £ </t>
  </si>
  <si>
    <t xml:space="preserve">Cyfraniad Grant SPF  </t>
  </si>
  <si>
    <t xml:space="preserve">Cyfraniad ARIAN CYFATEBOL </t>
  </si>
  <si>
    <t xml:space="preserve">CYFANSWM COST Y PROSIECT </t>
  </si>
  <si>
    <r>
      <rPr>
        <b/>
        <sz val="12"/>
        <color rgb="FF000000"/>
        <rFont val="Segoe UI"/>
        <family val="2"/>
      </rPr>
      <t>Cwblhewch y tabl isod i nodi costau eich prosiect a'ch cyllideb - Colofnau (A) i (C).</t>
    </r>
    <r>
      <rPr>
        <sz val="12"/>
        <color rgb="FF000000"/>
        <rFont val="Segoe UI"/>
        <family val="2"/>
      </rPr>
      <t xml:space="preserve">  Rhowch faint o grant SPF rydych chi'n gofyn amdano tuag at bob cost yng Ngholofn (G). Bydd unrhyw falans sy'n weddill nad yw'n cael ei ariannu gan y grant yn cael ei ystyried yn cyfateb yn Colofn (I).  Yna, rhowch broffil gwariant yn Colofnau (L) i (N) ar gyfer pob blwyddyn i gwblhau y prosiect.  </t>
    </r>
    <r>
      <rPr>
        <b/>
        <sz val="12"/>
        <color rgb="FF000000"/>
        <rFont val="Segoe UI"/>
        <family val="2"/>
      </rPr>
      <t>Rydym yn disgwyl i'r holl arian a ddarperir o'r Gronfa gael ei wario erbyn 31 Rhagfyr 2024.</t>
    </r>
    <r>
      <rPr>
        <sz val="12"/>
        <color rgb="FF000000"/>
        <rFont val="Segoe UI"/>
        <family val="2"/>
      </rPr>
      <t xml:space="preserve"> Os ydych wedi cofrestru TAW ac yn gallu adennill cost TAW, fydd y grant y byddwn yn ei ddyfarnu yn eithrio TAW. Fodd bynnag, os yw eich cyllideb yn cynnwys eitemau cost penodol sy'n cynnwys TAW na ellir ei adfer,  byddwch yn medru cynnwys hyn o fewn eich cyllideb grant i'n hystyried.  </t>
    </r>
    <r>
      <rPr>
        <b/>
        <sz val="12"/>
        <color rgb="FF000000"/>
        <rFont val="Segoe UI"/>
        <family val="2"/>
      </rPr>
      <t>Rhaid</t>
    </r>
    <r>
      <rPr>
        <sz val="12"/>
        <color rgb="FF000000"/>
        <rFont val="Segoe UI"/>
        <family val="2"/>
      </rPr>
      <t xml:space="preserve"> i chi ddatgan hyn o fewn eich cais a thynnu sylw hefyd at hyn yn y maes sylwadau ategol Colofn (P).  </t>
    </r>
    <r>
      <rPr>
        <b/>
        <i/>
        <sz val="12"/>
        <color rgb="FF000000"/>
        <rFont val="Segoe UI"/>
        <family val="2"/>
      </rPr>
      <t xml:space="preserve">  
DS: DIM OND GWARIANT SYDD YN CAEL EI NODI YMA FYDD YN GYMWYS I'W HAWLIO   </t>
    </r>
  </si>
  <si>
    <t xml:space="preserve">(Rhowch fwy o llinellau uwchben y rhes yma os oes angen)                  </t>
  </si>
  <si>
    <t xml:space="preserve">Proffil Cyllido a Chadarnhad o Arian Cyfatebol </t>
  </si>
  <si>
    <r>
      <t xml:space="preserve">Rhowch broffil cyllid sy'n dangos gwerth y cyllid i'w dynnu o bob ffynhonnell gyllid er mwyn cwblhau'r prosiect yma.  Rhowch rhesi ychwanegol os oes angen.  
Dylai'r proffil ariannu hwn gyfateb â'r proffil gwariant.  </t>
    </r>
    <r>
      <rPr>
        <b/>
        <sz val="12"/>
        <color rgb="FF7030A0"/>
        <rFont val="Segoe UI"/>
        <family val="2"/>
      </rPr>
      <t>TEIPIWCH DROS Y TESTUN ENGHREIFFTIOL A DDANGOSIR ISOD.</t>
    </r>
  </si>
  <si>
    <t>Ffynhonnell Arian</t>
  </si>
  <si>
    <t>Enw'r Ffynhonnell</t>
  </si>
  <si>
    <t>Math o Ffynhonnel: Grant, cronfeydd preifat, trefniadau ariannol (arian yn unig, dim cyfraniad fel amser staff ayb)</t>
  </si>
  <si>
    <t>Statws y cyfraniad, wedi sicrhau, heb ei sicrhau, disgwyl canlyniad</t>
  </si>
  <si>
    <t xml:space="preserve">Os heb ei sicrhau, neu ddim yn llwyddiannus, sut effaith fydd hyn yn cael ar y prosiect? </t>
  </si>
  <si>
    <t>Grant UKSPF</t>
  </si>
  <si>
    <t>Disgwyl Penderfyniad</t>
  </si>
  <si>
    <t>Ffynhonnel Ariannu arall Llywodraeth y DU</t>
  </si>
  <si>
    <t>Ffynhonnel Llywodraeth Cymru</t>
  </si>
  <si>
    <t>Cyfraniad Awdurdod Lleol</t>
  </si>
  <si>
    <t xml:space="preserve">Ariannwyr 3ydd Barti </t>
  </si>
  <si>
    <t xml:space="preserve">Cyfraniadau Buddiolwyr </t>
  </si>
  <si>
    <t>prosiect Incwm/cynhyrchu refeniw</t>
  </si>
  <si>
    <t>Os ydych angen ychwanegu rhesi ychwanegol, rhowch uwchben y rhes yma.</t>
  </si>
  <si>
    <t>Wedi atodi llythyr cadarnhau yr ariannwyr?</t>
  </si>
  <si>
    <t>n/b</t>
  </si>
  <si>
    <t>Proffil Grant SPF</t>
  </si>
  <si>
    <t>Proffil Cyfanswm Cyfatebol</t>
  </si>
  <si>
    <t xml:space="preserve">SPF </t>
  </si>
  <si>
    <t>Allbynnau SPF</t>
  </si>
  <si>
    <t xml:space="preserve">Cyfeiriwch at Ymyriadau, Amcanion, Canlyniadau ac Allbynnau Cronfa Ffyniant Gyffredin y DU Cymru i gael rhagor o wybodaeth ac arweiniad.  
Dewiswch yr ymyrraeth a nodwch yr allbwn  y bydd y prosiect yn ei gyflawni.  Yna nodwch rhif targed yn erbyn pob allbwn ddewiswyd.  Ar gyfer ceisiadau aml Awdurdod,  nodwch rhif targed ar gyfer pob ardal awdurdod lleol perthnasol. </t>
  </si>
  <si>
    <t>Targedau Allbynnau</t>
  </si>
  <si>
    <t xml:space="preserve">Disgrifiad dangosydd allbwn </t>
  </si>
  <si>
    <t>Dinbych</t>
  </si>
  <si>
    <t>Ynys Mon</t>
  </si>
  <si>
    <t>Wrecsam</t>
  </si>
  <si>
    <t>Uned Mesur</t>
  </si>
  <si>
    <r>
      <t xml:space="preserve">Tystiolaeth - </t>
    </r>
    <r>
      <rPr>
        <sz val="12"/>
        <color theme="0"/>
        <rFont val="Segoe UI"/>
        <family val="2"/>
      </rPr>
      <t xml:space="preserve">rhowch manylion am y math o dystiolaeth byddwch yn casglu i gefnogi pob allbwn.   </t>
    </r>
  </si>
  <si>
    <r>
      <t xml:space="preserve">Rhesymeg - </t>
    </r>
    <r>
      <rPr>
        <sz val="12"/>
        <color theme="0"/>
        <rFont val="Segoe UI"/>
        <family val="2"/>
      </rPr>
      <t>esboniwch isod sut amcangyfrifwyd yr allbynnau hyn sydd wedi ei hamcangyfrif.</t>
    </r>
  </si>
  <si>
    <t>Canlyniadau SPF</t>
  </si>
  <si>
    <t xml:space="preserve">Targed Canlyniadau </t>
  </si>
  <si>
    <t xml:space="preserve">Cyfeiriwch at Ymyriadau, Amcanion, Canlyniadau ac Allbynnau Cronfa Ffyniant Gyffredin y DU Cymru i gael rhagor o wybodaeth ac arweiniad. 
Dewiswch yr ymyrraeth a nodwch yr  canlyniad y bydd y prosiect yn ei gyflawni.  Yna nodwch rhif targed yn erbyn pob canlyniad a ddewiswyd.  Ar gyfer ceisiadau aml Awdurdod,  nodwch rhif targed ar gyfer pob ardal awdurdod lleol perthnasol. </t>
  </si>
  <si>
    <t xml:space="preserve">Disgrifiad dangosydd canlyniad </t>
  </si>
  <si>
    <t xml:space="preserve">Mi fydda chi yn gyfrifol am gasglu a chyflwyno tystiolaeth ar gyfer pob ALLBWN fydd yn cael ei cyrraedd.  </t>
  </si>
  <si>
    <t xml:space="preserve">Mi fydda chi yn gyfrifol am gasglu a chyflwyno tystiolaeth ar gyfer pob CANLYNIAD fydd yn cael ei cyrraedd.  </t>
  </si>
  <si>
    <t xml:space="preserve">W1 Gwelliannau i ganol trefi a'r Stryd fawr </t>
  </si>
  <si>
    <t>Cymunedau &amp; Lle</t>
  </si>
  <si>
    <t xml:space="preserve">W2 Prosiectau seilwaith cymuned a chymdogaeth </t>
  </si>
  <si>
    <t xml:space="preserve">W3 Creu a gwella mannau gwyrdd lleol </t>
  </si>
  <si>
    <t>W4 Gwell cymorth ar gyfer sefydliadau diwylliannol, hanesyddol a threftadaeth sy'n bodoli eisoes sy'n rhan o'r arlwy diwylliannol a threftadaeth lleol</t>
  </si>
  <si>
    <t>W5 Cynllunio a rheoli'r amgylchedd adeiladu a thirluniedig er mwyn 'cynllunio troseddu allan'</t>
  </si>
  <si>
    <t xml:space="preserve">W6 Cefnogi gweithgareddau celfyddydol, diwylliannol, treftadaeth a chreadigol lleol </t>
  </si>
  <si>
    <t xml:space="preserve">W7 Cefnogi gwelliannau teithio llesol </t>
  </si>
  <si>
    <t>W8  Cyllid i ddatblygu a hyrwyddo ymgyrchoedd ehangach a phrofiadau sy'n annog pobl i ymweld a'r ardal leol a'i darganfod</t>
  </si>
  <si>
    <t xml:space="preserve">W9 Prosiectau gwirfoddol a/neu weithredu cymdeithasol </t>
  </si>
  <si>
    <t xml:space="preserve">W10 Cyfleusterau chwaraeon, twrnameintiau, timau a chynghreiriau lleol </t>
  </si>
  <si>
    <t xml:space="preserve">W11 Buddsoddi mewn meithrin capasiti a chefnogi seilwaith ar gyfer grwpiau cymunedol </t>
  </si>
  <si>
    <t xml:space="preserve">W12 Buddsoddi mewn cynlluniau ymgysylltu a'r gymuned , adfywio lleol </t>
  </si>
  <si>
    <t xml:space="preserve">W13 Mesurau cymunedol i leihau costau byw </t>
  </si>
  <si>
    <t xml:space="preserve">W14 Astudiaethau dichonoldeb perthnasol </t>
  </si>
  <si>
    <t>W15 Buddsoddiad a chymorth ar gyfer seilwaith digidol i gyfleusterau cymunedau lleol</t>
  </si>
  <si>
    <t xml:space="preserve">W16 Marchnadoedd agored a sectorau manwerthu a gwasanaethau canol trefi </t>
  </si>
  <si>
    <t xml:space="preserve">W17 Datblygu a hyrwyddo economi ymwelwyr </t>
  </si>
  <si>
    <t xml:space="preserve">W18  Cefnogi cynllun Made Smarter </t>
  </si>
  <si>
    <t xml:space="preserve">W19 Buddsoddiad mewn gweithgarwch ymchwil a datblygu ar lefel lleol </t>
  </si>
  <si>
    <t xml:space="preserve">W20 Grantiau ymchwil a datblygu sy'n cefnogi'r broses o ddatblygu cynhyrchion a gwasanaethau arloesol. </t>
  </si>
  <si>
    <t xml:space="preserve">W21 Datblygu a cefnogi seilwaith arloesedd priodol ar lefel lleol </t>
  </si>
  <si>
    <t xml:space="preserve">W22 Seilwaith menter a phrosiectau datblygu safleoedd cyflogaeth /arloesedd </t>
  </si>
  <si>
    <t xml:space="preserve">W23 Cryfhau ecosystemau entrepreneuraidd lleol </t>
  </si>
  <si>
    <t>W24 Canolfannau hyfforddi, cynigion cymorth busnes, deoryddion</t>
  </si>
  <si>
    <t>W25  Cais am ac i gynnal digwyddiadau busnes rhyngwladol a chynadleddau</t>
  </si>
  <si>
    <t xml:space="preserve">W26 Cymorth i dyfu'r economi gymdeithasol leol </t>
  </si>
  <si>
    <t>W27 Datblygu rhwydweithiau angylion buddsoddi</t>
  </si>
  <si>
    <t xml:space="preserve">W28 Grantiau allforio i helpu busnesau i dyfu eu masnach dramor ayyb </t>
  </si>
  <si>
    <t>W29  Cefnogi datgarboneiddio wrth dyfu'r economi leol</t>
  </si>
  <si>
    <t xml:space="preserve">W30 Cymorth i fusnesau i ysgogi twf mewn cyflogaeth </t>
  </si>
  <si>
    <t xml:space="preserve">W31 Cefnogi Astudiaethau Dichonoldeb perthnasol </t>
  </si>
  <si>
    <t xml:space="preserve">W32 Cyllid i helpu busnesau bach i dyfu'n gwmniau canolig cynhyrchiol  </t>
  </si>
  <si>
    <t xml:space="preserve">W33 Buddsoddi mewn seilwaith cydnerthedd a datrysiadau </t>
  </si>
  <si>
    <t>W34 Cymorth cyflogaeth i bobl economiadd anweithgar</t>
  </si>
  <si>
    <t>W35 Cyrsiau gan gynnwys sgiliau sylfaenol, bywyd a gyrfa</t>
  </si>
  <si>
    <t>W36  Gweithgareddau megis gwirfoddoli a chyfoethogi</t>
  </si>
  <si>
    <t>W37  Cynyddu lefelau cynhwysiant digidol, sgiliau digidol hanfodol</t>
  </si>
  <si>
    <t>W38   Cymorth wedi ei deilwra ar gyfer y rhai a gyflogir i gael mynediad at gyrsiau</t>
  </si>
  <si>
    <t xml:space="preserve">W39 Cymorth ar gyfer anghenion ardal lleol </t>
  </si>
  <si>
    <t xml:space="preserve">W40 Cyrsiau sgiliau gwyrdd </t>
  </si>
  <si>
    <t>W41  Cymorth ailhyfforddi - sectorau carbon uchel</t>
  </si>
  <si>
    <t xml:space="preserve">W42 Sgiliau digidol lleol </t>
  </si>
  <si>
    <t>W43 Cyllid i gefnogi trefniadau ymgysylltu ac i ddatblygu sgiliau meddalach pobl ifanc</t>
  </si>
  <si>
    <t>W44 Cyrsiau wedi'u cynllunio i wella hyder rhifedd i'r rheini sydd angen cymryd y camau cyntaf tuag at gymwysterau ffurfiol</t>
  </si>
  <si>
    <t xml:space="preserve">W45 Cyrsiau i rieni sydd am wella eu sgiliau rhifedd er mwyn helpu eu plant, ac er mwyn helpu i wneud cynnydd eu hunain </t>
  </si>
  <si>
    <t>W46 Cyrsiau wedi'u hanelu at garcharorion, unigolion sydd weid cael eu rhyddhau o'r carchar yn ddiweddar neu sydd wedi'u rhyddhau ar drwydded dros dro</t>
  </si>
  <si>
    <t xml:space="preserve">W47 Cyrsiau wedi'u haenlu at bobl na allant wneud cais am rai swyddi penodol oherwydd diffyg sgiliau rhifedd a/neu er mwyn annog pobl i uwchsgilio er mwyn gallu  ymgymryd a swydd/gyrfa benodol </t>
  </si>
  <si>
    <t xml:space="preserve">W48 Modiwlau mathemateg ychwanegol perthnasol wedi'u cynnwys fel rhan o gyrsiau galwedigaethol eraill </t>
  </si>
  <si>
    <t xml:space="preserve">W49 Rhaglenni arloesol a gyflwynir ar y cyd â chyflogwyr - gan gynnwys cyrsiau wedi'u cynllunio i ymdrin â sgiliau rhifedd penodol sydd eu hangen yn y gweithle </t>
  </si>
  <si>
    <t>W50 Cyrsiau dwys a hyblyg newydd wedi'u targedu at bobl heb gymhwyster mathemateg Lefel 2 yng Nhgymru, sy'n arwain at gymhwyster cyfatebol</t>
  </si>
  <si>
    <t xml:space="preserve">W51 Cyrsiau wedi'u cynllunio er mwyn helpu pobl i ddefnyddio rhifedd i reoli eu harian </t>
  </si>
  <si>
    <t>W52 Cyrsiau wedi'u hanelu at unigolion 19 oed neu drosodd sy'n gadael y system gofal neu sydd newydd adael y system</t>
  </si>
  <si>
    <t xml:space="preserve">W53 Gweithgareddau, cyrsiau neu ddarpariaeth a ddatblygir mewn partneriaeth â sefydliadau cymunedol a pharterniaid eraill wedi'u hanelu at ymgysylltu â'r dysgwyr mwyaf anodd eu cyrraedd </t>
  </si>
  <si>
    <t xml:space="preserve">Nifer cyrsiau rhifedd i oedolion sy'n cael eu rhedeg mewn ardal leol drwy Lluosi </t>
  </si>
  <si>
    <t>Nifer y bobl sy’n cymryd rhan mewn cyrsiau a ariennir gan Lluosi</t>
  </si>
  <si>
    <t xml:space="preserve">Nifer y bobl sy'n ennill cymhwyster </t>
  </si>
  <si>
    <t xml:space="preserve">Nifer y cyrsiau a ddatblygwyd ar y cyd â chyflogwyr </t>
  </si>
  <si>
    <t xml:space="preserve">Nifer y bobl sy'n cael eu cyfeirio o bartneriaid ar gyrsiau uwchsgilio </t>
  </si>
  <si>
    <t xml:space="preserve">Nifer o wahanol garfanau sy'n cymryd rhan mewn cyrsiau rhifedd </t>
  </si>
  <si>
    <t xml:space="preserve">Nifer y bobl mewn cyflogaeth sy'n ymgysylltu â'r system sgiliau </t>
  </si>
  <si>
    <t>Nifer y bobl sy'n derbyn cymorth i ennill trwydded alwedigaethol</t>
  </si>
  <si>
    <t>Nifer y bobl sy'n mynychu sesiynau hyfforddi (gwerth rhifiadol)</t>
  </si>
  <si>
    <t xml:space="preserve">Nifer y bobl a gefnogir i gael cymhwyster neu gwblhau cwrs </t>
  </si>
  <si>
    <t xml:space="preserve">Nifer o gyfleoedd gwirfoddoli sy'n cael eu cefnogi </t>
  </si>
  <si>
    <t xml:space="preserve">Nifer y bobl sy'n cymryd rhan mewn rhaglenni profiad gwaith </t>
  </si>
  <si>
    <t>Nifer o bobl yn ailhyfforddi</t>
  </si>
  <si>
    <t xml:space="preserve">Nifer o bobl segur yn economaidd sy'n ymgysylltu â gwasanaethau cymorth gweithwyr allweddol 
</t>
  </si>
  <si>
    <t xml:space="preserve">Nifer o bobl sy'n segur yn economaidd a gefnogir i ymgysylltu â'r system fudd-daliadau </t>
  </si>
  <si>
    <t xml:space="preserve">Nifer y bobl sydd wedi'u heithrio'n gymdeithasol yn cael mynediad at gymorth </t>
  </si>
  <si>
    <t xml:space="preserve">Nifer y bobl a gefnogir i gael mynediad at sgiliau sylfaenol 
</t>
  </si>
  <si>
    <t xml:space="preserve">Nifer y bobl sy'n cael mynediad at gymorth iechyd meddwl a chorfforol sy'n arwain at gyflogaeth
</t>
  </si>
  <si>
    <t>Nifer y bobl a gefnogir i gymryd rhan mewn chwilio am swyddi</t>
  </si>
  <si>
    <t xml:space="preserve">Nifer y bobl sy'n derbyn cymorth i gael cyflogaeth </t>
  </si>
  <si>
    <t xml:space="preserve">Nifer y bobl sy'n derbyn cymorth i gynnal cyflogaeth 
</t>
  </si>
  <si>
    <t xml:space="preserve">Nifer y bobl a gefnogir i gymryd rhan mewn sgiliau bywyd </t>
  </si>
  <si>
    <t>Nifer y bobl a gefnogir ar gwrs trwy ddarparu cymorth ariannol</t>
  </si>
  <si>
    <t xml:space="preserve">Nifer y bobl a gefnogir i gymryd rhan mewn addysg </t>
  </si>
  <si>
    <t xml:space="preserve">Nifer o adeiladau masnachol wedi datblygu neu wella </t>
  </si>
  <si>
    <t xml:space="preserve">Swm o adeiladau masnachol wedi'u datblygu neu eu gwella </t>
  </si>
  <si>
    <t xml:space="preserve">Nifer o adeiladau adsefydlu </t>
  </si>
  <si>
    <t xml:space="preserve">Swm y tir adsefydlu </t>
  </si>
  <si>
    <t>Swm o dir cyhoeddus sy'n cael ei greu neu ei wella</t>
  </si>
  <si>
    <t xml:space="preserve">Nifer o seilwaith ynni carbon isel neu ddi-garbon wedi'i osod </t>
  </si>
  <si>
    <t>Swm y seilwaith ynni carbon isel neu ddi-garbon a gwblhawyd</t>
  </si>
  <si>
    <t>Nifer y cynlluniau datgarboneiddio a ddatblygwyd o ganlyniad i gefnogaeth</t>
  </si>
  <si>
    <t>Swm y tir sy'n cael ei wneud yn hygyrch i gadeiriau olwyn/ddi-gamau</t>
  </si>
  <si>
    <t xml:space="preserve">Nifer y sefydliadau sy'n cael cymorth ariannol ar wahân i grantiau </t>
  </si>
  <si>
    <t xml:space="preserve">Nifer y sefydliadau sy'n derbyn grantiau </t>
  </si>
  <si>
    <t xml:space="preserve">Nifer y sefydliadau sy'n derbyn cymorth anariannol </t>
  </si>
  <si>
    <t xml:space="preserve">Nifer o welliannau cymdogaeth a wnaed </t>
  </si>
  <si>
    <t>Nifer yr amwynderau/cyfleusterau sydd wedi'u creu neu eu gwella</t>
  </si>
  <si>
    <t xml:space="preserve">Nifer o ddigwyddiadau neu weithgareddau lleol a gefnogir </t>
  </si>
  <si>
    <t xml:space="preserve">Swm o ofod gwyrdd neu las wedi'i greu neu ei wella 
</t>
  </si>
  <si>
    <t>Cyfanswm hyd llwybrau beicio neu lwybrau troed newydd neu wedi eu gwella</t>
  </si>
  <si>
    <t>Nifer o lwybrau neu lwybrau cylch newydd neu wedi eu gwella</t>
  </si>
  <si>
    <t xml:space="preserve">Nifer y coed a blannwyd </t>
  </si>
  <si>
    <t xml:space="preserve">Nifer o asedau Twristiaeth, Diwylliant neu dreftadaeth wedi'u creu neu eu gwella </t>
  </si>
  <si>
    <t xml:space="preserve">Nifer o ddigwyddiadau/rhaglenni cyfranogol 
</t>
  </si>
  <si>
    <t>Nifer yr entrepreneuriaid posibl a gynorthwywyd i fod yn barod ar gyfer menter</t>
  </si>
  <si>
    <t>Nifer y prosiectau a gwblhawyd yn llwyddiannus</t>
  </si>
  <si>
    <t xml:space="preserve">Nifer y bobl a gyrhaeddwyd 
</t>
  </si>
  <si>
    <t>Nifer o dwrnameintiau wedi eu cefnogi</t>
  </si>
  <si>
    <t xml:space="preserve">Nifer y bobl sy'n mynychu sesiynau hyfforddi </t>
  </si>
  <si>
    <t>Nifer yr astudiaethau dichonoldeb a ddatblygwyd o ganlyniad i gefnogaeth</t>
  </si>
  <si>
    <t xml:space="preserve">Nifer o eiddo sydd wedi'u diogelu'n well rhag llifogydd ac erydiad arfordirol </t>
  </si>
  <si>
    <t xml:space="preserve">Nifer y cartrefi sy'n cael eu cefnogi i ymgymryd â mesurau effeithlonrwydd ynni 
</t>
  </si>
  <si>
    <t>Nifer y mentrau sy'n derbyn buddsoddiad angel (gwerth rhifiadol)</t>
  </si>
  <si>
    <t xml:space="preserve">Nifer y buddsoddwyr angylion sy'n ymwneud â (gwerth rhifiadol) 
</t>
  </si>
  <si>
    <t xml:space="preserve">Nifer y mentrau sy'n ymwneud â marchnadoedd newydd </t>
  </si>
  <si>
    <t>Swm o seilwaith ynni carbon isel neu ddi-garbon a gwblhawyd</t>
  </si>
  <si>
    <t>Nifer o eiddo sydd wedi'u diogelu'n well rhag llifogydd ac erydiad arfordirol</t>
  </si>
  <si>
    <t>Nifer o farchnadoedd lleol yn cael eu creu neu cefnogi</t>
  </si>
  <si>
    <t xml:space="preserve">Nifer y mentrau sy'n cael cymorth ariannol ar wahân i grantiau </t>
  </si>
  <si>
    <t xml:space="preserve">Nifer y busnesau sy'n derbyn cymorth anariannol </t>
  </si>
  <si>
    <t xml:space="preserve">Nifer y mentrau sy'n derbyn grantiau </t>
  </si>
  <si>
    <t xml:space="preserve">Swm o adeiladau masnachol wedi datblygu neu wella (gwerth rhifiadol) </t>
  </si>
  <si>
    <t xml:space="preserve">Nifer o ddigwyddiadau/rhaglenni cyfranogol (gwerth rhifiadol) 
</t>
  </si>
  <si>
    <t>Nifer yr oedolion sy'n ennill cymwysterau mathemateg hyd at, ac yn cynnwys, Lefel 2 cyfwerth</t>
  </si>
  <si>
    <t>Nifer yr oedolion sy'n cymryd rhan mewn cymwysterau mathemateg a chyrsiau hyd at, ac yn cynnwys, Lefel 2 cyfwerth</t>
  </si>
  <si>
    <t>Nifer yr unigolion economaidd anweithgar sy'n ymgysylltu â'r system budd-daliadau yn dilyn cymorth</t>
  </si>
  <si>
    <t>Nifer y cyfranogwyr gweithgar neu barhaus mewn grwpiau cymunedol o ganlyniad i gefnogaeth</t>
  </si>
  <si>
    <t>Nifer y bobl sy'n adrodd mwy o gyflogadwyedd drwy ddatblygu sgiliau rhyngbersonol a ariennir gan UKSPF</t>
  </si>
  <si>
    <t>Nifer y bobl sydd â sgiliau sylfaenol yn dilyn cymorth</t>
  </si>
  <si>
    <t>Nifer y bobl mewn cyflogaeth â chymorth</t>
  </si>
  <si>
    <t>Nifer y bobl sy'n ymgysylltu â gwasanaethau gofal iechyd prif ffrwd</t>
  </si>
  <si>
    <t>Nifer y bobl sy'n cynnal ymgysylltiad â chymorth gweithwyr allweddol a gwasanaethau ychwanegol</t>
  </si>
  <si>
    <t>Nifer y bobl sy'n cymryd rhan mewn chwilio am swyddi yn dilyn cefnogaeth</t>
  </si>
  <si>
    <t>Nifer o bobl mewn swydd, gan gynnwys hunangyflogaeth, yn dilyn cymorth</t>
  </si>
  <si>
    <t>Nifer y bobl sy'n cynnal gwaith am 6 mis</t>
  </si>
  <si>
    <t>Nifer y bobl mewn addysg/hyfforddiant yn dilyn cymorth</t>
  </si>
  <si>
    <t>Nifer y bobl sy'n profi llai o rwystrau strwythurol i gyflogaeth ac i ddarpariaeth sgiliau</t>
  </si>
  <si>
    <t>Nifer y bobl sy'n gyfarwydd â disgwyliadau cyflogwyr, gan gynnwys, safonau ymddygiad yn y gweithle</t>
  </si>
  <si>
    <t>Pobl yn cael cymhwyster neu gwblhau cwrs yn dilyn cymorth</t>
  </si>
  <si>
    <t>Nifer y bobl sy'n ennill cymwysterau, trwyddedau a sgiliau</t>
  </si>
  <si>
    <t>Nifer o unigolion sy'n weithgar yn economaidd sy'n cymryd rhan mewn addysg a hyfforddiant sgiliau prif ffrwd</t>
  </si>
  <si>
    <t>Pobl sy'n cymryd rhan mewn cefnogaeth sgiliau bywyd yn dilyn ymyriadau</t>
  </si>
  <si>
    <t>Swyddi a gaiff eu creu</t>
  </si>
  <si>
    <t>Swyddi a gaiff eu diogelu</t>
  </si>
  <si>
    <t xml:space="preserve">Nifer o fentrau newydd wedi creu o ganlyniad i'r gefnogaeth </t>
  </si>
  <si>
    <t>Cynnydd yn nifer yr ymwelwyr</t>
  </si>
  <si>
    <t>Cynyddu nifer yr ymwelwyr</t>
  </si>
  <si>
    <t>Nifer yr unedau gwag wedi'u llenwi</t>
  </si>
  <si>
    <t>Gwell canfyddiad o farchnadoedd</t>
  </si>
  <si>
    <t>Mwy o gynaliadwyedd busnes</t>
  </si>
  <si>
    <t>Cynnydd yn nifer y mentrau a gefnogir</t>
  </si>
  <si>
    <t xml:space="preserve">Cynnydd mewn gwariant gan ymwelwyr  </t>
  </si>
  <si>
    <t>Mwy o fuddsoddiad</t>
  </si>
  <si>
    <t>Gwell canfyddiad o atyniadau</t>
  </si>
  <si>
    <t>Nifer y sefydliadau sy'n cymryd rhan mewn gweithgarwch trosglwyddo gwybodaeth yn dilyn cefnogaeth</t>
  </si>
  <si>
    <t xml:space="preserve">Safle gyda chysylltedd digidol gwell o ganlyniad i gymorth </t>
  </si>
  <si>
    <t>Nifer y mentrau sy'n mabwysiadu technolegau neu brosesau newydd i'r cwmni</t>
  </si>
  <si>
    <t>Gosod mwy o seilwaith ynni carbon isel neu ddi-garbon</t>
  </si>
  <si>
    <t>Amcangyfrif o ostyngiadau cyfwerth â charbon deuocsid o ganlyniad i gymorth</t>
  </si>
  <si>
    <t xml:space="preserve">Nifer o fentrau gyda chynhyrchiant gwell  </t>
  </si>
  <si>
    <t xml:space="preserve">Nifer o fentrau gweithredol R&amp;D (Ymchwil a Datblygu) </t>
  </si>
  <si>
    <t xml:space="preserve">Mwy o fentrau bach a chanolig sy'n arloesi (Mentrau bach a chanolig) </t>
  </si>
  <si>
    <t>Nifer y mentrau sy'n mabwysiadu cynnyrch neu wasanaethau newydd neu well</t>
  </si>
  <si>
    <t>Nifer o fentrau sy'n cymryd rhan mewn marchnadoedd newydd</t>
  </si>
  <si>
    <t>Nifer y mentrau cyfnod cynnar sy'n cynyddu eu refeniw yn dilyn cefnogaeth</t>
  </si>
  <si>
    <t>Nifer y mentrau yn cynyddu eu gallu allforio</t>
  </si>
  <si>
    <t>Nifer y prosiectau sy'n deillio o astudiaethau dichonoldeb wedi'u hariannu</t>
  </si>
  <si>
    <t>Mwy o eiddo wedi'u diogelu'n well rhag llifogydd ac erydiad arfordirol</t>
  </si>
  <si>
    <t>Mwy o ymwelwyr</t>
  </si>
  <si>
    <t>Gwell hygyrchedd canfyddedig/profiadol</t>
  </si>
  <si>
    <t>Gwell canfyddiad o gyfleusterau/amwynderau</t>
  </si>
  <si>
    <t>Mwy o ddefnyddwyr cyfleusterau/amwynderau</t>
  </si>
  <si>
    <t xml:space="preserve">Gwell canfyddiad o brosiect cyfleuster/seilwaith </t>
  </si>
  <si>
    <t>Mwy o ddefnydd o lwybrau beicio neu lwybrau troed</t>
  </si>
  <si>
    <t>Mwy o fforddiadwyedd digwyddiadau/mynediad</t>
  </si>
  <si>
    <t>Gwell canfyddiad o ddiogelwch</t>
  </si>
  <si>
    <t xml:space="preserve">Troseddau cymdogaeth  </t>
  </si>
  <si>
    <t xml:space="preserve">Gwell niferoedd ymgysylltu </t>
  </si>
  <si>
    <t xml:space="preserve">Nifer o raglenni celfyddydol, diwylliannol, treftadaeth a chreadigol wedi'u harwain gan y gymuned o ganlyniad i gefnogi </t>
  </si>
  <si>
    <t>Gwell canfyddiad o ddigwyddiadau</t>
  </si>
  <si>
    <t>Cynnydd yn nifer y chwiliadau gwe am le</t>
  </si>
  <si>
    <t>Nifer o gyfleoedd gwirfoddoli sy'n cael eu creu o ganlyniad i gefnogaeth</t>
  </si>
  <si>
    <t>Cynnydd yn nefnydd mesurau effeithlonrwydd ynni</t>
  </si>
  <si>
    <t>Outputs</t>
  </si>
  <si>
    <t>Nifer o adeiladau</t>
  </si>
  <si>
    <t>Nifer o goed</t>
  </si>
  <si>
    <t>Nifer o unedau</t>
  </si>
  <si>
    <t>Metrau sgwar (M2)</t>
  </si>
  <si>
    <t>Nifer o llwybrau</t>
  </si>
  <si>
    <t>Nifer yr amwynderau/cyfleusterau</t>
  </si>
  <si>
    <t>Nifer yr astudiaethau</t>
  </si>
  <si>
    <t>Nifer yr aelwydydd</t>
  </si>
  <si>
    <t>Nifer y cartrefi</t>
  </si>
  <si>
    <t xml:space="preserve">Nifer o ddigwyddiadau neu weithgareddau
</t>
  </si>
  <si>
    <t>Nifer o welliannau</t>
  </si>
  <si>
    <t>Nifer y sefydliadau</t>
  </si>
  <si>
    <t>Nifer y bobl</t>
  </si>
  <si>
    <t>Nifer y prosiectau</t>
  </si>
  <si>
    <t>Nifer o asedau</t>
  </si>
  <si>
    <t>Nifer o dwrnameintiau</t>
  </si>
  <si>
    <t>Nifer cyrsiau</t>
  </si>
  <si>
    <t>Nifer o garfanau</t>
  </si>
  <si>
    <t>Nifer o gyfleoedd</t>
  </si>
  <si>
    <t>Nifer y buddsoddwyr angylion</t>
  </si>
  <si>
    <t>Nifer y mentrau</t>
  </si>
  <si>
    <t>Nifer y cynlluniau</t>
  </si>
  <si>
    <t>Nifer o farchnadoedd</t>
  </si>
  <si>
    <t>Nifer yr entrepreneuriaid</t>
  </si>
  <si>
    <t>Nifer o eiddo</t>
  </si>
  <si>
    <t xml:space="preserve">Nifer o rhyngweithiadau effeithiol rhwng gweithwyr allweddol a gwasanaethau ychwanegol </t>
  </si>
  <si>
    <t>Nifer o rhyngweithiadau</t>
  </si>
  <si>
    <t>Cymraeg</t>
  </si>
  <si>
    <t>Nifer yr oedolion</t>
  </si>
  <si>
    <r>
      <t>Number of volunteering opportunities created as a result of</t>
    </r>
    <r>
      <rPr>
        <sz val="9"/>
        <rFont val="Calibri"/>
        <family val="2"/>
        <scheme val="minor"/>
      </rPr>
      <t xml:space="preserve"> support </t>
    </r>
  </si>
  <si>
    <r>
      <t xml:space="preserve">Square metres (M2) </t>
    </r>
    <r>
      <rPr>
        <strike/>
        <sz val="9"/>
        <color rgb="FFFF0000"/>
        <rFont val="Calibri"/>
        <family val="2"/>
        <scheme val="minor"/>
      </rPr>
      <t xml:space="preserve"> </t>
    </r>
  </si>
  <si>
    <t>Nifer y cyfranogwyr</t>
  </si>
  <si>
    <t>Nifer o unigolion</t>
  </si>
  <si>
    <t>Nifer o swyddi (FTE)</t>
  </si>
  <si>
    <t>Nifer yr unedau</t>
  </si>
  <si>
    <t>Nifer o ddefnyddwyr</t>
  </si>
  <si>
    <t>Fforddiadwyedd yn £</t>
  </si>
  <si>
    <t>Nifer y chwiliadau gwe</t>
  </si>
  <si>
    <t>Nifer y cynhyrchion newydd i'r marchnad</t>
  </si>
  <si>
    <t>n/a</t>
  </si>
  <si>
    <t>Nifer o fentrau newydd</t>
  </si>
  <si>
    <t>Nifer y safleoedd</t>
  </si>
  <si>
    <t>Nifer y cynhyrchion</t>
  </si>
  <si>
    <t>Nifer o raglenni</t>
  </si>
  <si>
    <t>Tunelli CO2e</t>
  </si>
  <si>
    <t>Nifer y troseddau a adroddwyd</t>
  </si>
  <si>
    <t>Nifer y rolau gwirfoddoli a grëwyd</t>
  </si>
  <si>
    <t>Nifer y beicwyr neu gerddwyr</t>
  </si>
  <si>
    <t>Swm gwariant ymwelwyr mewn £</t>
  </si>
  <si>
    <t>Dewis Rhif Ymyriad</t>
  </si>
  <si>
    <t>Dylid cwblhau'r tablau isod i nodi eich cais SPF yn seiliedig ar ardal yr awdurdod lleol y byddwch yn cyflawni'r prosiect.  Ar gyfer ceisiadau aml awdurdod lleol, cwblhewch y tabl perthnasol ar gyfer pob ardal awdurdod lleol.  
Dewiswch yr ymyrraeth(au) y byddwch yn eu gyflawni drwy defnyddio'r opsiynau o'r colofn Ymyrraeth isod.</t>
  </si>
  <si>
    <t>Sut cafodd yr ymarfer caffael ei gynnal? 
E.e. 3 pris, ymarfer tendro llawn, porth  GwerthwchiGymru, arall</t>
  </si>
  <si>
    <t>Tudalen Ychwanegol</t>
  </si>
  <si>
    <r>
      <rPr>
        <b/>
        <sz val="12"/>
        <color theme="1"/>
        <rFont val="Segoe UI"/>
        <family val="2"/>
      </rPr>
      <t>Mae'n ofynnol i chi ddarparu cynllun prosiect.</t>
    </r>
    <r>
      <rPr>
        <sz val="12"/>
        <color theme="1"/>
        <rFont val="Segoe UI"/>
        <family val="2"/>
      </rPr>
      <t xml:space="preserve"> Gallwch ddefnyddio'r enghraifft a ddarperir isod (gallwch fewnosod rhesi/colofnau ychwanegol neu newid y pennawd prydlondeb) </t>
    </r>
    <r>
      <rPr>
        <b/>
        <sz val="12"/>
        <color theme="1"/>
        <rFont val="Segoe UI"/>
        <family val="2"/>
      </rPr>
      <t>NEU</t>
    </r>
    <r>
      <rPr>
        <sz val="12"/>
        <color theme="1"/>
        <rFont val="Segoe UI"/>
        <family val="2"/>
      </rPr>
      <t xml:space="preserve"> gallwch fewnosod eich siart Gantt/cynllun eich hun ar y tab </t>
    </r>
    <r>
      <rPr>
        <b/>
        <sz val="12"/>
        <color theme="1"/>
        <rFont val="Segoe UI"/>
        <family val="2"/>
      </rPr>
      <t>'Tudalen Ychwanegol'.</t>
    </r>
    <r>
      <rPr>
        <sz val="12"/>
        <color theme="1"/>
        <rFont val="Segoe UI"/>
        <family val="2"/>
      </rPr>
      <t xml:space="preserve">  Rhaid i chi rhannu gweithgaredd y cerrig milltir neu cynllun gwaith sy'n adlewyrchu cyfnodau cyflawni allweddol eich prosiect.  Dylid dyrannu gweithgareddau i berchennog - gan gynnwys lle mae gweithgareddau'n cael eu harwain gan bartneriaid prosiect.    Os oes gennych unrhyw fylchau gapasiti neu adnoddau ar hyn o bryd, esboniwch beth yw  rhain a nodwch  beth yw'r cynlluniau mewn lle i'r afael â'r rhain.  Rhaid i'ch cynllun gwmpasu cylch bywyd y prosiect - nodwch weithgareddau caffael allweddol, cynnwys amser digonol i adolygu'r cynnydd a'r risg drwy cyfnod y cynllun, a chaniatáu digon o amser i fonitro a gwerthuso effaith eich prosiect.   </t>
    </r>
    <r>
      <rPr>
        <b/>
        <sz val="12"/>
        <color theme="1"/>
        <rFont val="Segoe UI"/>
        <family val="2"/>
      </rPr>
      <t>Rydym yn disgwyl i'r holl arian a ddarperir o'r Gronfa gael ei wario erbyn 31 Rhagfyr 2024.</t>
    </r>
    <r>
      <rPr>
        <sz val="12"/>
        <color theme="1"/>
        <rFont val="Segoe UI"/>
        <family val="2"/>
      </rPr>
      <t xml:space="preserve">  </t>
    </r>
    <r>
      <rPr>
        <b/>
        <sz val="12"/>
        <color rgb="FF7030A0"/>
        <rFont val="Segoe UI"/>
        <family val="2"/>
      </rPr>
      <t>TEIPIWCH DROS Y TESTUN ENGHREIFFTIOL A DDANGOSIR ISOD.</t>
    </r>
  </si>
  <si>
    <t>Cewch ddefnyddio'r tudalen hon i fewnosod eich siart Gantt/cynllun gweithredu eich hunan.</t>
  </si>
  <si>
    <t xml:space="preserve">Swm o ofod gwyrdd neu las wedi'i greu neu ei wella </t>
  </si>
  <si>
    <t xml:space="preserve">Nifer o ddigwyddiadau/rhaglenni cyfranogol </t>
  </si>
  <si>
    <t>Nifer yr aelwydydd sy'n cael cymorth</t>
  </si>
  <si>
    <t xml:space="preserve">Nifer y cartrefi sy'n cael eu cefnogi i ymgymryd â mesurau effeithlonrwydd ynni </t>
  </si>
  <si>
    <t xml:space="preserve">Nifer y bobl sy'n derbyn cymorth i gynnal cyflogaeth </t>
  </si>
  <si>
    <t xml:space="preserve">Nifer o bobl segur yn economaidd sy'n ymgysylltu â gwasanaethau cymorth gweithwyr allweddol </t>
  </si>
  <si>
    <t>Nifer y bobl a gyrhaeddwyd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</si>
</sst>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-809]dd\ mmmm\ yyyy;@"/>
    <numFmt numFmtId="166" formatCode="_-&quot;£&quot;* #,##0_-;\-&quot;£&quot;* #,##0_-;_-&quot;£&quot;* &quot;-&quot;??_-;_-@_-"/>
    <numFmt numFmtId="167" formatCode="&quot;£&quot;#,##0.0"/>
    <numFmt numFmtId="168" formatCode="&quot;£&quot;#,##0"/>
    <numFmt numFmtId="169" formatCode="dd/mm/yyyy;@"/>
  </numFmts>
  <fonts count="6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0"/>
      <color theme="1"/>
      <name val="Segoe UI"/>
      <family val="2"/>
    </font>
    <font>
      <b/>
      <sz val="12"/>
      <color theme="1"/>
      <name val="Segoe UI"/>
      <family val="2"/>
    </font>
    <font>
      <sz val="12"/>
      <name val="Segoe UI"/>
      <family val="2"/>
    </font>
    <font>
      <sz val="12"/>
      <color theme="1"/>
      <name val="Segoe UI"/>
      <family val="2"/>
    </font>
    <font>
      <b/>
      <sz val="12"/>
      <name val="Segoe UI"/>
      <family val="2"/>
    </font>
    <font>
      <b/>
      <sz val="12"/>
      <color theme="0"/>
      <name val="Segoe UI"/>
      <family val="2"/>
    </font>
    <font>
      <b/>
      <sz val="9"/>
      <color rgb="FFFF0000"/>
      <name val="Segoe UI"/>
      <family val="2"/>
    </font>
    <font>
      <b/>
      <sz val="22"/>
      <color theme="0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2"/>
      <color rgb="FFFFFFFF"/>
      <name val="Segoe UI"/>
      <family val="2"/>
    </font>
    <font>
      <b/>
      <i/>
      <sz val="12"/>
      <color theme="1"/>
      <name val="Segoe UI"/>
      <family val="2"/>
    </font>
    <font>
      <b/>
      <sz val="22"/>
      <color theme="1"/>
      <name val="Segoe UI"/>
      <family val="2"/>
    </font>
    <font>
      <b/>
      <sz val="14"/>
      <color theme="1"/>
      <name val="Segoe UI"/>
      <family val="2"/>
    </font>
    <font>
      <b/>
      <sz val="11"/>
      <color rgb="FF0070C0"/>
      <name val="Segoe UI"/>
      <family val="2"/>
    </font>
    <font>
      <b/>
      <sz val="16"/>
      <color theme="1"/>
      <name val="Segoe UI"/>
      <family val="2"/>
    </font>
    <font>
      <b/>
      <sz val="11"/>
      <color rgb="FF002060"/>
      <name val="Segoe UI"/>
      <family val="2"/>
    </font>
    <font>
      <sz val="11"/>
      <color rgb="FFFF0000"/>
      <name val="Segoe UI"/>
      <family val="2"/>
    </font>
    <font>
      <b/>
      <sz val="12"/>
      <color rgb="FF7030A0"/>
      <name val="Segoe UI"/>
      <family val="2"/>
    </font>
    <font>
      <sz val="11"/>
      <color rgb="FF7030A0"/>
      <name val="Segoe UI"/>
      <family val="2"/>
    </font>
    <font>
      <sz val="11"/>
      <color rgb="FF000000"/>
      <name val="Segoe UI"/>
      <family val="2"/>
    </font>
    <font>
      <sz val="22"/>
      <color theme="1"/>
      <name val="Segoe UI"/>
      <family val="2"/>
    </font>
    <font>
      <sz val="11"/>
      <color rgb="FF0070C0"/>
      <name val="Segoe UI"/>
      <family val="2"/>
    </font>
    <font>
      <sz val="11"/>
      <color theme="0"/>
      <name val="Segoe UI"/>
      <family val="2"/>
    </font>
    <font>
      <sz val="11"/>
      <name val="Segoe UI"/>
      <family val="2"/>
    </font>
    <font>
      <b/>
      <sz val="22"/>
      <name val="Segoe UI"/>
      <family val="2"/>
    </font>
    <font>
      <b/>
      <sz val="12"/>
      <color rgb="FF000000"/>
      <name val="Calibri"/>
      <family val="2"/>
      <scheme val="minor"/>
    </font>
    <font>
      <sz val="12"/>
      <color theme="0" tint="-0.34998626667073579"/>
      <name val="Segoe UI"/>
      <family val="2"/>
    </font>
    <font>
      <b/>
      <sz val="12"/>
      <color theme="3"/>
      <name val="Segoe UI"/>
      <family val="2"/>
    </font>
    <font>
      <sz val="8"/>
      <color theme="1"/>
      <name val="Segoe UI"/>
      <family val="2"/>
    </font>
    <font>
      <b/>
      <i/>
      <sz val="12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12"/>
      <color theme="0"/>
      <name val="Segoe UI"/>
      <family val="2"/>
    </font>
    <font>
      <b/>
      <sz val="12"/>
      <color rgb="FF002060"/>
      <name val="Segoe UI"/>
      <family val="2"/>
    </font>
    <font>
      <sz val="22"/>
      <color theme="0"/>
      <name val="Segoe UI"/>
      <family val="2"/>
    </font>
    <font>
      <sz val="8"/>
      <color rgb="FF000000"/>
      <name val="Segoe UI"/>
      <family val="2"/>
    </font>
    <font>
      <i/>
      <sz val="12"/>
      <color theme="1"/>
      <name val="Segoe UI"/>
      <family val="2"/>
    </font>
    <font>
      <sz val="12"/>
      <color rgb="FF7030A0"/>
      <name val="Segoe UI"/>
      <family val="2"/>
    </font>
    <font>
      <b/>
      <sz val="11"/>
      <color rgb="FFFF0000"/>
      <name val="Segoe UI"/>
      <family val="2"/>
    </font>
    <font>
      <sz val="9"/>
      <color theme="1"/>
      <name val="Segoe UI"/>
      <family val="2"/>
    </font>
    <font>
      <sz val="9"/>
      <color rgb="FF000000"/>
      <name val="Segoe UI"/>
      <family val="2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A669"/>
        <bgColor indexed="64"/>
      </patternFill>
    </fill>
    <fill>
      <patternFill patternType="solid">
        <fgColor rgb="FFFFA66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</cellStyleXfs>
  <cellXfs count="525">
    <xf numFmtId="0" fontId="0" fillId="0" borderId="0" xfId="0"/>
    <xf numFmtId="0" fontId="1" fillId="0" borderId="0" xfId="2"/>
    <xf numFmtId="0" fontId="2" fillId="0" borderId="0" xfId="2" applyFont="1"/>
    <xf numFmtId="0" fontId="2" fillId="0" borderId="8" xfId="2" applyFont="1" applyBorder="1"/>
    <xf numFmtId="0" fontId="2" fillId="0" borderId="7" xfId="2" applyFont="1" applyBorder="1"/>
    <xf numFmtId="0" fontId="2" fillId="0" borderId="5" xfId="2" applyFont="1" applyBorder="1"/>
    <xf numFmtId="0" fontId="2" fillId="0" borderId="9" xfId="2" applyFont="1" applyBorder="1"/>
    <xf numFmtId="0" fontId="1" fillId="7" borderId="4" xfId="2" applyFill="1" applyBorder="1"/>
    <xf numFmtId="0" fontId="1" fillId="7" borderId="6" xfId="2" applyFill="1" applyBorder="1"/>
    <xf numFmtId="0" fontId="3" fillId="6" borderId="0" xfId="2" applyFont="1" applyFill="1" applyAlignment="1">
      <alignment horizontal="left" vertical="center"/>
    </xf>
    <xf numFmtId="0" fontId="5" fillId="6" borderId="0" xfId="2" applyFont="1" applyFill="1"/>
    <xf numFmtId="0" fontId="0" fillId="0" borderId="0" xfId="0" applyAlignment="1">
      <alignment textRotation="90" wrapText="1"/>
    </xf>
    <xf numFmtId="0" fontId="17" fillId="0" borderId="0" xfId="0" applyFont="1" applyProtection="1">
      <protection locked="0"/>
    </xf>
    <xf numFmtId="0" fontId="19" fillId="15" borderId="4" xfId="0" applyFont="1" applyFill="1" applyBorder="1" applyAlignment="1">
      <alignment vertical="center" wrapText="1"/>
    </xf>
    <xf numFmtId="0" fontId="17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4" fillId="2" borderId="0" xfId="1" applyFont="1" applyFill="1" applyProtection="1">
      <protection locked="0"/>
    </xf>
    <xf numFmtId="0" fontId="24" fillId="0" borderId="0" xfId="0" applyFont="1"/>
    <xf numFmtId="0" fontId="24" fillId="0" borderId="0" xfId="0" applyFont="1" applyProtection="1">
      <protection locked="0"/>
    </xf>
    <xf numFmtId="0" fontId="16" fillId="2" borderId="4" xfId="1" applyFont="1" applyFill="1" applyBorder="1" applyAlignment="1" applyProtection="1">
      <alignment horizontal="left" vertical="center" wrapText="1"/>
      <protection locked="0"/>
    </xf>
    <xf numFmtId="0" fontId="16" fillId="2" borderId="4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top" wrapText="1"/>
      <protection locked="0"/>
    </xf>
    <xf numFmtId="0" fontId="14" fillId="0" borderId="0" xfId="1" applyFont="1" applyAlignment="1" applyProtection="1">
      <alignment vertical="top"/>
      <protection locked="0"/>
    </xf>
    <xf numFmtId="0" fontId="16" fillId="2" borderId="33" xfId="1" applyFont="1" applyFill="1" applyBorder="1" applyAlignment="1" applyProtection="1">
      <alignment horizontal="left" vertical="center" wrapText="1"/>
      <protection locked="0"/>
    </xf>
    <xf numFmtId="0" fontId="16" fillId="2" borderId="33" xfId="1" applyFont="1" applyFill="1" applyBorder="1" applyAlignment="1" applyProtection="1">
      <alignment horizontal="center" vertical="center" wrapText="1"/>
      <protection locked="0"/>
    </xf>
    <xf numFmtId="0" fontId="25" fillId="15" borderId="1" xfId="0" applyFont="1" applyFill="1" applyBorder="1" applyAlignment="1">
      <alignment vertical="center"/>
    </xf>
    <xf numFmtId="0" fontId="24" fillId="0" borderId="4" xfId="0" applyFont="1" applyBorder="1" applyAlignment="1" applyProtection="1">
      <alignment wrapText="1"/>
      <protection locked="0"/>
    </xf>
    <xf numFmtId="164" fontId="17" fillId="0" borderId="0" xfId="0" applyNumberFormat="1" applyFont="1"/>
    <xf numFmtId="14" fontId="17" fillId="0" borderId="0" xfId="0" applyNumberFormat="1" applyFont="1"/>
    <xf numFmtId="44" fontId="17" fillId="0" borderId="4" xfId="0" applyNumberFormat="1" applyFont="1" applyBorder="1" applyProtection="1">
      <protection locked="0"/>
    </xf>
    <xf numFmtId="164" fontId="24" fillId="0" borderId="0" xfId="0" applyNumberFormat="1" applyFont="1"/>
    <xf numFmtId="14" fontId="24" fillId="0" borderId="0" xfId="0" applyNumberFormat="1" applyFont="1"/>
    <xf numFmtId="0" fontId="29" fillId="0" borderId="8" xfId="0" applyFont="1" applyBorder="1" applyAlignment="1">
      <alignment vertical="center"/>
    </xf>
    <xf numFmtId="164" fontId="24" fillId="0" borderId="0" xfId="0" applyNumberFormat="1" applyFont="1" applyProtection="1">
      <protection locked="0"/>
    </xf>
    <xf numFmtId="14" fontId="24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25" fillId="15" borderId="24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168" fontId="24" fillId="0" borderId="0" xfId="0" applyNumberFormat="1" applyFont="1" applyAlignment="1">
      <alignment vertical="center"/>
    </xf>
    <xf numFmtId="0" fontId="26" fillId="7" borderId="4" xfId="0" applyFont="1" applyFill="1" applyBorder="1" applyAlignment="1">
      <alignment horizontal="right" vertical="center"/>
    </xf>
    <xf numFmtId="168" fontId="24" fillId="7" borderId="4" xfId="0" applyNumberFormat="1" applyFont="1" applyFill="1" applyBorder="1" applyAlignment="1">
      <alignment horizontal="center" vertical="center"/>
    </xf>
    <xf numFmtId="168" fontId="26" fillId="7" borderId="4" xfId="0" applyNumberFormat="1" applyFont="1" applyFill="1" applyBorder="1" applyAlignment="1">
      <alignment horizontal="center" vertical="center"/>
    </xf>
    <xf numFmtId="167" fontId="24" fillId="0" borderId="0" xfId="0" applyNumberFormat="1" applyFont="1" applyAlignment="1">
      <alignment vertical="center"/>
    </xf>
    <xf numFmtId="168" fontId="15" fillId="7" borderId="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7" borderId="22" xfId="0" applyFont="1" applyFill="1" applyBorder="1" applyAlignment="1" applyProtection="1">
      <alignment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5" borderId="19" xfId="0" applyFont="1" applyFill="1" applyBorder="1" applyProtection="1">
      <protection locked="0"/>
    </xf>
    <xf numFmtId="0" fontId="24" fillId="4" borderId="8" xfId="0" applyFont="1" applyFill="1" applyBorder="1" applyProtection="1">
      <protection locked="0"/>
    </xf>
    <xf numFmtId="0" fontId="24" fillId="5" borderId="8" xfId="0" applyFont="1" applyFill="1" applyBorder="1" applyProtection="1">
      <protection locked="0"/>
    </xf>
    <xf numFmtId="0" fontId="24" fillId="9" borderId="8" xfId="0" applyFont="1" applyFill="1" applyBorder="1" applyProtection="1">
      <protection locked="0"/>
    </xf>
    <xf numFmtId="0" fontId="24" fillId="10" borderId="8" xfId="0" applyFont="1" applyFill="1" applyBorder="1" applyProtection="1"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4" borderId="12" xfId="0" applyFont="1" applyFill="1" applyBorder="1" applyProtection="1">
      <protection locked="0"/>
    </xf>
    <xf numFmtId="0" fontId="24" fillId="5" borderId="12" xfId="0" applyFont="1" applyFill="1" applyBorder="1" applyProtection="1">
      <protection locked="0"/>
    </xf>
    <xf numFmtId="0" fontId="24" fillId="10" borderId="12" xfId="0" applyFont="1" applyFill="1" applyBorder="1" applyProtection="1">
      <protection locked="0"/>
    </xf>
    <xf numFmtId="0" fontId="24" fillId="7" borderId="12" xfId="0" applyFont="1" applyFill="1" applyBorder="1" applyAlignment="1" applyProtection="1">
      <alignment vertical="center" wrapText="1"/>
      <protection locked="0"/>
    </xf>
    <xf numFmtId="0" fontId="24" fillId="0" borderId="12" xfId="0" applyFont="1" applyBorder="1" applyAlignment="1" applyProtection="1">
      <alignment horizontal="left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4" fillId="7" borderId="12" xfId="0" applyFont="1" applyFill="1" applyBorder="1" applyAlignment="1" applyProtection="1">
      <alignment vertical="center"/>
      <protection locked="0"/>
    </xf>
    <xf numFmtId="0" fontId="24" fillId="7" borderId="19" xfId="0" applyFont="1" applyFill="1" applyBorder="1" applyProtection="1">
      <protection locked="0"/>
    </xf>
    <xf numFmtId="0" fontId="24" fillId="7" borderId="8" xfId="0" applyFont="1" applyFill="1" applyBorder="1" applyProtection="1">
      <protection locked="0"/>
    </xf>
    <xf numFmtId="0" fontId="24" fillId="7" borderId="12" xfId="0" applyFont="1" applyFill="1" applyBorder="1" applyProtection="1">
      <protection locked="0"/>
    </xf>
    <xf numFmtId="0" fontId="26" fillId="7" borderId="12" xfId="0" applyFont="1" applyFill="1" applyBorder="1" applyAlignment="1" applyProtection="1">
      <alignment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left"/>
      <protection locked="0"/>
    </xf>
    <xf numFmtId="0" fontId="24" fillId="0" borderId="17" xfId="0" applyFont="1" applyBorder="1" applyAlignment="1" applyProtection="1">
      <alignment horizontal="center"/>
      <protection locked="0"/>
    </xf>
    <xf numFmtId="0" fontId="24" fillId="5" borderId="16" xfId="0" applyFont="1" applyFill="1" applyBorder="1" applyProtection="1">
      <protection locked="0"/>
    </xf>
    <xf numFmtId="0" fontId="24" fillId="4" borderId="10" xfId="0" applyFont="1" applyFill="1" applyBorder="1" applyProtection="1">
      <protection locked="0"/>
    </xf>
    <xf numFmtId="0" fontId="24" fillId="5" borderId="15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1" applyFont="1" applyProtection="1">
      <protection locked="0"/>
    </xf>
    <xf numFmtId="0" fontId="38" fillId="0" borderId="0" xfId="0" applyFont="1"/>
    <xf numFmtId="0" fontId="38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4" fillId="0" borderId="4" xfId="0" applyFont="1" applyBorder="1" applyAlignment="1" applyProtection="1">
      <alignment vertical="center"/>
      <protection locked="0"/>
    </xf>
    <xf numFmtId="0" fontId="36" fillId="0" borderId="4" xfId="0" applyFont="1" applyBorder="1" applyAlignment="1" applyProtection="1">
      <alignment vertical="center"/>
      <protection locked="0"/>
    </xf>
    <xf numFmtId="0" fontId="36" fillId="0" borderId="4" xfId="0" applyFont="1" applyBorder="1" applyAlignment="1" applyProtection="1">
      <alignment horizontal="center" vertical="center"/>
      <protection locked="0"/>
    </xf>
    <xf numFmtId="168" fontId="24" fillId="0" borderId="4" xfId="0" applyNumberFormat="1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vertical="center"/>
      <protection locked="0"/>
    </xf>
    <xf numFmtId="0" fontId="24" fillId="0" borderId="35" xfId="0" applyFont="1" applyBorder="1" applyAlignment="1" applyProtection="1">
      <alignment vertical="center"/>
      <protection locked="0"/>
    </xf>
    <xf numFmtId="0" fontId="26" fillId="17" borderId="4" xfId="0" applyFont="1" applyFill="1" applyBorder="1" applyAlignment="1">
      <alignment horizontal="right" vertical="center"/>
    </xf>
    <xf numFmtId="168" fontId="26" fillId="17" borderId="4" xfId="0" applyNumberFormat="1" applyFont="1" applyFill="1" applyBorder="1" applyAlignment="1">
      <alignment horizontal="center" vertical="center"/>
    </xf>
    <xf numFmtId="0" fontId="24" fillId="0" borderId="4" xfId="0" applyFont="1" applyBorder="1" applyAlignment="1" applyProtection="1">
      <alignment horizontal="center" wrapText="1"/>
      <protection locked="0"/>
    </xf>
    <xf numFmtId="0" fontId="24" fillId="2" borderId="4" xfId="0" applyFont="1" applyFill="1" applyBorder="1" applyAlignment="1" applyProtection="1">
      <alignment horizontal="left"/>
      <protection locked="0"/>
    </xf>
    <xf numFmtId="164" fontId="24" fillId="2" borderId="4" xfId="0" applyNumberFormat="1" applyFont="1" applyFill="1" applyBorder="1" applyAlignment="1" applyProtection="1">
      <alignment horizontal="left" vertical="center"/>
      <protection locked="0"/>
    </xf>
    <xf numFmtId="9" fontId="24" fillId="17" borderId="4" xfId="3" applyFont="1" applyFill="1" applyBorder="1" applyAlignment="1" applyProtection="1">
      <alignment horizontal="left" vertical="center"/>
      <protection locked="0"/>
    </xf>
    <xf numFmtId="1" fontId="24" fillId="2" borderId="4" xfId="3" applyNumberFormat="1" applyFont="1" applyFill="1" applyBorder="1" applyAlignment="1" applyProtection="1">
      <alignment horizontal="center" vertical="center"/>
      <protection locked="0"/>
    </xf>
    <xf numFmtId="164" fontId="24" fillId="2" borderId="4" xfId="3" applyNumberFormat="1" applyFont="1" applyFill="1" applyBorder="1" applyAlignment="1" applyProtection="1">
      <alignment horizontal="left" vertical="center"/>
      <protection locked="0"/>
    </xf>
    <xf numFmtId="164" fontId="24" fillId="4" borderId="38" xfId="3" applyNumberFormat="1" applyFont="1" applyFill="1" applyBorder="1" applyAlignment="1" applyProtection="1">
      <alignment horizontal="left" vertical="center"/>
    </xf>
    <xf numFmtId="0" fontId="24" fillId="2" borderId="4" xfId="0" applyFont="1" applyFill="1" applyBorder="1" applyProtection="1">
      <protection locked="0"/>
    </xf>
    <xf numFmtId="164" fontId="26" fillId="17" borderId="12" xfId="3" applyNumberFormat="1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vertical="center"/>
      <protection locked="0"/>
    </xf>
    <xf numFmtId="9" fontId="24" fillId="2" borderId="4" xfId="3" applyFont="1" applyFill="1" applyBorder="1" applyAlignment="1" applyProtection="1">
      <alignment horizontal="center" vertical="center"/>
    </xf>
    <xf numFmtId="164" fontId="39" fillId="0" borderId="0" xfId="0" applyNumberFormat="1" applyFont="1" applyAlignment="1" applyProtection="1">
      <alignment horizontal="left" vertical="center"/>
      <protection locked="0"/>
    </xf>
    <xf numFmtId="0" fontId="25" fillId="15" borderId="1" xfId="0" applyFont="1" applyFill="1" applyBorder="1"/>
    <xf numFmtId="0" fontId="26" fillId="11" borderId="2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vertical="center"/>
    </xf>
    <xf numFmtId="0" fontId="26" fillId="12" borderId="1" xfId="0" applyFont="1" applyFill="1" applyBorder="1" applyAlignment="1">
      <alignment vertical="center"/>
    </xf>
    <xf numFmtId="0" fontId="26" fillId="12" borderId="2" xfId="0" applyFont="1" applyFill="1" applyBorder="1" applyAlignment="1">
      <alignment horizontal="center" vertical="center"/>
    </xf>
    <xf numFmtId="0" fontId="26" fillId="12" borderId="3" xfId="0" applyFont="1" applyFill="1" applyBorder="1" applyAlignment="1">
      <alignment vertical="center"/>
    </xf>
    <xf numFmtId="0" fontId="26" fillId="7" borderId="1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7" borderId="3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vertical="center"/>
    </xf>
    <xf numFmtId="44" fontId="24" fillId="0" borderId="4" xfId="0" applyNumberFormat="1" applyFont="1" applyBorder="1" applyProtection="1">
      <protection locked="0"/>
    </xf>
    <xf numFmtId="44" fontId="24" fillId="7" borderId="4" xfId="0" applyNumberFormat="1" applyFont="1" applyFill="1" applyBorder="1"/>
    <xf numFmtId="44" fontId="26" fillId="3" borderId="4" xfId="0" applyNumberFormat="1" applyFont="1" applyFill="1" applyBorder="1"/>
    <xf numFmtId="44" fontId="24" fillId="0" borderId="37" xfId="0" applyNumberFormat="1" applyFont="1" applyBorder="1" applyProtection="1">
      <protection locked="0"/>
    </xf>
    <xf numFmtId="44" fontId="24" fillId="7" borderId="37" xfId="0" applyNumberFormat="1" applyFont="1" applyFill="1" applyBorder="1"/>
    <xf numFmtId="44" fontId="26" fillId="3" borderId="37" xfId="0" applyNumberFormat="1" applyFont="1" applyFill="1" applyBorder="1"/>
    <xf numFmtId="0" fontId="25" fillId="15" borderId="3" xfId="0" applyFont="1" applyFill="1" applyBorder="1"/>
    <xf numFmtId="44" fontId="26" fillId="0" borderId="43" xfId="0" applyNumberFormat="1" applyFont="1" applyBorder="1"/>
    <xf numFmtId="44" fontId="26" fillId="0" borderId="44" xfId="0" applyNumberFormat="1" applyFont="1" applyBorder="1"/>
    <xf numFmtId="44" fontId="26" fillId="11" borderId="44" xfId="0" applyNumberFormat="1" applyFont="1" applyFill="1" applyBorder="1"/>
    <xf numFmtId="44" fontId="26" fillId="12" borderId="44" xfId="0" applyNumberFormat="1" applyFont="1" applyFill="1" applyBorder="1"/>
    <xf numFmtId="44" fontId="26" fillId="7" borderId="44" xfId="0" applyNumberFormat="1" applyFont="1" applyFill="1" applyBorder="1"/>
    <xf numFmtId="44" fontId="26" fillId="3" borderId="44" xfId="0" applyNumberFormat="1" applyFont="1" applyFill="1" applyBorder="1"/>
    <xf numFmtId="44" fontId="26" fillId="3" borderId="45" xfId="0" applyNumberFormat="1" applyFont="1" applyFill="1" applyBorder="1"/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15" fillId="0" borderId="0" xfId="0" applyFont="1"/>
    <xf numFmtId="0" fontId="19" fillId="15" borderId="4" xfId="0" applyFont="1" applyFill="1" applyBorder="1" applyAlignment="1" applyProtection="1">
      <alignment horizontal="left" vertical="center" wrapText="1" indent="1"/>
      <protection locked="0"/>
    </xf>
    <xf numFmtId="0" fontId="19" fillId="15" borderId="4" xfId="0" applyFont="1" applyFill="1" applyBorder="1" applyAlignment="1">
      <alignment vertical="center"/>
    </xf>
    <xf numFmtId="0" fontId="19" fillId="14" borderId="4" xfId="0" applyFont="1" applyFill="1" applyBorder="1" applyAlignment="1">
      <alignment vertical="center" wrapText="1"/>
    </xf>
    <xf numFmtId="0" fontId="19" fillId="14" borderId="4" xfId="0" applyFont="1" applyFill="1" applyBorder="1" applyAlignment="1">
      <alignment horizontal="center" vertical="center" wrapText="1"/>
    </xf>
    <xf numFmtId="168" fontId="19" fillId="15" borderId="4" xfId="0" applyNumberFormat="1" applyFont="1" applyFill="1" applyBorder="1" applyAlignment="1">
      <alignment horizontal="center" vertical="center"/>
    </xf>
    <xf numFmtId="0" fontId="41" fillId="0" borderId="0" xfId="0" applyFont="1" applyProtection="1">
      <protection locked="0"/>
    </xf>
    <xf numFmtId="44" fontId="24" fillId="0" borderId="38" xfId="0" applyNumberFormat="1" applyFont="1" applyBorder="1" applyProtection="1">
      <protection locked="0"/>
    </xf>
    <xf numFmtId="44" fontId="24" fillId="0" borderId="7" xfId="0" applyNumberFormat="1" applyFont="1" applyBorder="1" applyProtection="1">
      <protection locked="0"/>
    </xf>
    <xf numFmtId="44" fontId="24" fillId="0" borderId="30" xfId="0" applyNumberFormat="1" applyFont="1" applyBorder="1" applyProtection="1">
      <protection locked="0"/>
    </xf>
    <xf numFmtId="44" fontId="24" fillId="11" borderId="31" xfId="0" applyNumberFormat="1" applyFont="1" applyFill="1" applyBorder="1"/>
    <xf numFmtId="44" fontId="24" fillId="0" borderId="32" xfId="0" applyNumberFormat="1" applyFont="1" applyBorder="1" applyProtection="1">
      <protection locked="0"/>
    </xf>
    <xf numFmtId="44" fontId="24" fillId="0" borderId="33" xfId="0" applyNumberFormat="1" applyFont="1" applyBorder="1" applyProtection="1">
      <protection locked="0"/>
    </xf>
    <xf numFmtId="44" fontId="24" fillId="11" borderId="34" xfId="0" applyNumberFormat="1" applyFont="1" applyFill="1" applyBorder="1"/>
    <xf numFmtId="44" fontId="24" fillId="12" borderId="31" xfId="0" applyNumberFormat="1" applyFont="1" applyFill="1" applyBorder="1"/>
    <xf numFmtId="44" fontId="24" fillId="12" borderId="34" xfId="0" applyNumberFormat="1" applyFont="1" applyFill="1" applyBorder="1"/>
    <xf numFmtId="0" fontId="24" fillId="13" borderId="30" xfId="0" applyFont="1" applyFill="1" applyBorder="1" applyAlignment="1">
      <alignment wrapText="1"/>
    </xf>
    <xf numFmtId="0" fontId="24" fillId="13" borderId="32" xfId="0" applyFont="1" applyFill="1" applyBorder="1" applyAlignment="1">
      <alignment wrapText="1"/>
    </xf>
    <xf numFmtId="44" fontId="26" fillId="3" borderId="30" xfId="0" applyNumberFormat="1" applyFont="1" applyFill="1" applyBorder="1"/>
    <xf numFmtId="44" fontId="26" fillId="3" borderId="31" xfId="0" applyNumberFormat="1" applyFont="1" applyFill="1" applyBorder="1"/>
    <xf numFmtId="44" fontId="26" fillId="3" borderId="32" xfId="0" applyNumberFormat="1" applyFont="1" applyFill="1" applyBorder="1"/>
    <xf numFmtId="44" fontId="26" fillId="3" borderId="33" xfId="0" applyNumberFormat="1" applyFont="1" applyFill="1" applyBorder="1"/>
    <xf numFmtId="44" fontId="26" fillId="3" borderId="34" xfId="0" applyNumberFormat="1" applyFont="1" applyFill="1" applyBorder="1"/>
    <xf numFmtId="44" fontId="24" fillId="12" borderId="35" xfId="0" applyNumberFormat="1" applyFont="1" applyFill="1" applyBorder="1"/>
    <xf numFmtId="44" fontId="24" fillId="12" borderId="36" xfId="0" applyNumberFormat="1" applyFont="1" applyFill="1" applyBorder="1"/>
    <xf numFmtId="44" fontId="24" fillId="7" borderId="31" xfId="0" applyNumberFormat="1" applyFont="1" applyFill="1" applyBorder="1"/>
    <xf numFmtId="44" fontId="24" fillId="7" borderId="34" xfId="0" applyNumberFormat="1" applyFont="1" applyFill="1" applyBorder="1"/>
    <xf numFmtId="44" fontId="24" fillId="0" borderId="51" xfId="0" applyNumberFormat="1" applyFont="1" applyBorder="1" applyProtection="1">
      <protection locked="0"/>
    </xf>
    <xf numFmtId="44" fontId="24" fillId="0" borderId="5" xfId="0" applyNumberFormat="1" applyFont="1" applyBorder="1" applyProtection="1">
      <protection locked="0"/>
    </xf>
    <xf numFmtId="44" fontId="24" fillId="0" borderId="25" xfId="0" applyNumberFormat="1" applyFont="1" applyBorder="1" applyProtection="1">
      <protection locked="0"/>
    </xf>
    <xf numFmtId="44" fontId="24" fillId="7" borderId="26" xfId="0" applyNumberFormat="1" applyFont="1" applyFill="1" applyBorder="1"/>
    <xf numFmtId="44" fontId="24" fillId="0" borderId="55" xfId="0" applyNumberFormat="1" applyFont="1" applyBorder="1" applyProtection="1">
      <protection locked="0"/>
    </xf>
    <xf numFmtId="44" fontId="24" fillId="0" borderId="56" xfId="0" applyNumberFormat="1" applyFont="1" applyBorder="1" applyProtection="1">
      <protection locked="0"/>
    </xf>
    <xf numFmtId="44" fontId="24" fillId="12" borderId="57" xfId="0" applyNumberFormat="1" applyFont="1" applyFill="1" applyBorder="1"/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166" fontId="19" fillId="15" borderId="44" xfId="0" applyNumberFormat="1" applyFont="1" applyFill="1" applyBorder="1" applyAlignment="1">
      <alignment vertical="center"/>
    </xf>
    <xf numFmtId="166" fontId="19" fillId="15" borderId="45" xfId="0" applyNumberFormat="1" applyFont="1" applyFill="1" applyBorder="1" applyAlignment="1">
      <alignment vertical="center"/>
    </xf>
    <xf numFmtId="166" fontId="16" fillId="4" borderId="37" xfId="0" applyNumberFormat="1" applyFont="1" applyFill="1" applyBorder="1" applyAlignment="1">
      <alignment vertical="center"/>
    </xf>
    <xf numFmtId="166" fontId="16" fillId="4" borderId="59" xfId="0" applyNumberFormat="1" applyFont="1" applyFill="1" applyBorder="1" applyAlignment="1">
      <alignment vertical="center"/>
    </xf>
    <xf numFmtId="166" fontId="16" fillId="4" borderId="4" xfId="0" applyNumberFormat="1" applyFont="1" applyFill="1" applyBorder="1" applyAlignment="1">
      <alignment vertical="center"/>
    </xf>
    <xf numFmtId="166" fontId="16" fillId="4" borderId="31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9" fillId="15" borderId="49" xfId="0" applyFont="1" applyFill="1" applyBorder="1" applyAlignment="1">
      <alignment horizontal="center" vertical="center" wrapText="1"/>
    </xf>
    <xf numFmtId="0" fontId="19" fillId="15" borderId="50" xfId="0" applyFont="1" applyFill="1" applyBorder="1" applyAlignment="1">
      <alignment horizontal="center" vertical="center" wrapText="1"/>
    </xf>
    <xf numFmtId="0" fontId="26" fillId="13" borderId="19" xfId="0" applyFont="1" applyFill="1" applyBorder="1"/>
    <xf numFmtId="0" fontId="26" fillId="13" borderId="18" xfId="0" applyFont="1" applyFill="1" applyBorder="1"/>
    <xf numFmtId="0" fontId="24" fillId="0" borderId="31" xfId="0" applyFont="1" applyBorder="1" applyAlignment="1" applyProtection="1">
      <alignment wrapText="1"/>
      <protection locked="0"/>
    </xf>
    <xf numFmtId="0" fontId="24" fillId="0" borderId="34" xfId="0" applyFont="1" applyBorder="1" applyAlignment="1" applyProtection="1">
      <alignment wrapText="1"/>
      <protection locked="0"/>
    </xf>
    <xf numFmtId="0" fontId="24" fillId="0" borderId="35" xfId="0" applyFont="1" applyBorder="1" applyAlignment="1" applyProtection="1">
      <alignment wrapText="1"/>
      <protection locked="0"/>
    </xf>
    <xf numFmtId="0" fontId="24" fillId="0" borderId="36" xfId="0" applyFont="1" applyBorder="1" applyAlignment="1" applyProtection="1">
      <alignment wrapText="1"/>
      <protection locked="0"/>
    </xf>
    <xf numFmtId="0" fontId="25" fillId="15" borderId="46" xfId="0" applyFont="1" applyFill="1" applyBorder="1"/>
    <xf numFmtId="0" fontId="26" fillId="11" borderId="2" xfId="0" applyFont="1" applyFill="1" applyBorder="1" applyAlignment="1">
      <alignment vertical="center"/>
    </xf>
    <xf numFmtId="0" fontId="26" fillId="0" borderId="38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3" borderId="30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31" xfId="0" applyFont="1" applyFill="1" applyBorder="1" applyAlignment="1">
      <alignment horizontal="center"/>
    </xf>
    <xf numFmtId="44" fontId="24" fillId="0" borderId="38" xfId="0" applyNumberFormat="1" applyFont="1" applyBorder="1"/>
    <xf numFmtId="44" fontId="24" fillId="0" borderId="4" xfId="0" applyNumberFormat="1" applyFont="1" applyBorder="1"/>
    <xf numFmtId="44" fontId="24" fillId="0" borderId="31" xfId="0" applyNumberFormat="1" applyFont="1" applyBorder="1"/>
    <xf numFmtId="44" fontId="24" fillId="0" borderId="30" xfId="0" applyNumberFormat="1" applyFont="1" applyBorder="1"/>
    <xf numFmtId="44" fontId="24" fillId="0" borderId="7" xfId="0" applyNumberFormat="1" applyFont="1" applyBorder="1"/>
    <xf numFmtId="44" fontId="24" fillId="0" borderId="37" xfId="0" applyNumberFormat="1" applyFont="1" applyBorder="1"/>
    <xf numFmtId="44" fontId="24" fillId="0" borderId="59" xfId="0" applyNumberFormat="1" applyFont="1" applyBorder="1"/>
    <xf numFmtId="44" fontId="24" fillId="0" borderId="58" xfId="0" applyNumberFormat="1" applyFont="1" applyBorder="1"/>
    <xf numFmtId="44" fontId="26" fillId="3" borderId="58" xfId="0" applyNumberFormat="1" applyFont="1" applyFill="1" applyBorder="1"/>
    <xf numFmtId="44" fontId="26" fillId="3" borderId="59" xfId="0" applyNumberFormat="1" applyFont="1" applyFill="1" applyBorder="1"/>
    <xf numFmtId="44" fontId="26" fillId="0" borderId="54" xfId="0" applyNumberFormat="1" applyFont="1" applyBorder="1"/>
    <xf numFmtId="44" fontId="26" fillId="0" borderId="45" xfId="0" applyNumberFormat="1" applyFont="1" applyBorder="1"/>
    <xf numFmtId="44" fontId="26" fillId="3" borderId="43" xfId="0" applyNumberFormat="1" applyFont="1" applyFill="1" applyBorder="1"/>
    <xf numFmtId="0" fontId="0" fillId="0" borderId="0" xfId="0" applyAlignment="1">
      <alignment vertical="top" wrapText="1"/>
    </xf>
    <xf numFmtId="0" fontId="15" fillId="18" borderId="35" xfId="0" applyFont="1" applyFill="1" applyBorder="1" applyAlignment="1">
      <alignment vertical="top" wrapText="1"/>
    </xf>
    <xf numFmtId="0" fontId="23" fillId="21" borderId="0" xfId="0" applyFont="1" applyFill="1" applyAlignment="1">
      <alignment vertical="top" wrapText="1"/>
    </xf>
    <xf numFmtId="0" fontId="15" fillId="19" borderId="35" xfId="0" applyFont="1" applyFill="1" applyBorder="1" applyAlignment="1">
      <alignment vertical="top" wrapText="1"/>
    </xf>
    <xf numFmtId="0" fontId="15" fillId="20" borderId="35" xfId="0" applyFont="1" applyFill="1" applyBorder="1" applyAlignment="1">
      <alignment vertical="top" wrapText="1"/>
    </xf>
    <xf numFmtId="0" fontId="26" fillId="0" borderId="0" xfId="0" applyFont="1" applyAlignment="1">
      <alignment wrapText="1"/>
    </xf>
    <xf numFmtId="0" fontId="23" fillId="18" borderId="4" xfId="0" applyFont="1" applyFill="1" applyBorder="1" applyAlignment="1">
      <alignment vertical="top" wrapText="1"/>
    </xf>
    <xf numFmtId="0" fontId="23" fillId="19" borderId="4" xfId="0" applyFont="1" applyFill="1" applyBorder="1" applyAlignment="1">
      <alignment vertical="top" wrapText="1"/>
    </xf>
    <xf numFmtId="0" fontId="15" fillId="20" borderId="4" xfId="0" applyFont="1" applyFill="1" applyBorder="1" applyAlignment="1">
      <alignment vertical="top" wrapText="1"/>
    </xf>
    <xf numFmtId="0" fontId="26" fillId="0" borderId="0" xfId="0" applyFont="1" applyAlignment="1">
      <alignment textRotation="90" wrapText="1"/>
    </xf>
    <xf numFmtId="0" fontId="7" fillId="0" borderId="0" xfId="0" applyFont="1"/>
    <xf numFmtId="0" fontId="7" fillId="0" borderId="4" xfId="0" applyFont="1" applyBorder="1"/>
    <xf numFmtId="0" fontId="8" fillId="0" borderId="4" xfId="0" applyFont="1" applyBorder="1" applyAlignment="1">
      <alignment vertical="top"/>
    </xf>
    <xf numFmtId="0" fontId="43" fillId="24" borderId="35" xfId="0" applyFont="1" applyFill="1" applyBorder="1" applyAlignment="1">
      <alignment vertical="top"/>
    </xf>
    <xf numFmtId="0" fontId="43" fillId="25" borderId="0" xfId="0" applyFont="1" applyFill="1" applyAlignment="1">
      <alignment vertical="top"/>
    </xf>
    <xf numFmtId="0" fontId="43" fillId="23" borderId="35" xfId="0" applyFont="1" applyFill="1" applyBorder="1" applyAlignment="1">
      <alignment vertical="top"/>
    </xf>
    <xf numFmtId="0" fontId="43" fillId="26" borderId="35" xfId="0" applyFont="1" applyFill="1" applyBorder="1" applyAlignment="1">
      <alignment vertical="top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4" fillId="0" borderId="0" xfId="0" applyFont="1" applyAlignment="1">
      <alignment wrapText="1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1" fillId="0" borderId="0" xfId="0" applyFont="1" applyAlignment="1">
      <alignment vertical="center"/>
    </xf>
    <xf numFmtId="0" fontId="41" fillId="4" borderId="47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/>
    </xf>
    <xf numFmtId="0" fontId="41" fillId="4" borderId="3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32" fillId="7" borderId="4" xfId="0" applyNumberFormat="1" applyFont="1" applyFill="1" applyBorder="1" applyAlignment="1" applyProtection="1">
      <alignment horizontal="center" vertical="center"/>
      <protection locked="0"/>
    </xf>
    <xf numFmtId="9" fontId="24" fillId="2" borderId="4" xfId="3" applyFont="1" applyFill="1" applyBorder="1" applyAlignment="1" applyProtection="1">
      <alignment horizontal="center" vertical="center"/>
      <protection locked="0"/>
    </xf>
    <xf numFmtId="164" fontId="31" fillId="2" borderId="4" xfId="0" applyNumberFormat="1" applyFont="1" applyFill="1" applyBorder="1" applyAlignment="1" applyProtection="1">
      <alignment horizontal="left" vertical="center"/>
      <protection locked="0"/>
    </xf>
    <xf numFmtId="164" fontId="38" fillId="0" borderId="0" xfId="0" applyNumberFormat="1" applyFont="1"/>
    <xf numFmtId="14" fontId="38" fillId="0" borderId="0" xfId="0" applyNumberFormat="1" applyFont="1"/>
    <xf numFmtId="0" fontId="25" fillId="15" borderId="0" xfId="0" applyFont="1" applyFill="1" applyAlignment="1">
      <alignment vertical="center"/>
    </xf>
    <xf numFmtId="0" fontId="19" fillId="15" borderId="37" xfId="0" applyFont="1" applyFill="1" applyBorder="1" applyAlignment="1">
      <alignment horizontal="center" vertical="center"/>
    </xf>
    <xf numFmtId="0" fontId="19" fillId="15" borderId="37" xfId="0" applyFont="1" applyFill="1" applyBorder="1" applyAlignment="1">
      <alignment horizontal="center" vertical="center" wrapText="1"/>
    </xf>
    <xf numFmtId="0" fontId="19" fillId="15" borderId="37" xfId="0" applyFont="1" applyFill="1" applyBorder="1" applyAlignment="1">
      <alignment horizontal="left" vertical="center" wrapText="1"/>
    </xf>
    <xf numFmtId="0" fontId="19" fillId="15" borderId="37" xfId="0" applyFont="1" applyFill="1" applyBorder="1" applyAlignment="1">
      <alignment horizontal="left" vertical="center"/>
    </xf>
    <xf numFmtId="164" fontId="19" fillId="15" borderId="11" xfId="0" applyNumberFormat="1" applyFont="1" applyFill="1" applyBorder="1" applyAlignment="1">
      <alignment horizontal="left" vertical="center"/>
    </xf>
    <xf numFmtId="164" fontId="19" fillId="15" borderId="7" xfId="0" applyNumberFormat="1" applyFont="1" applyFill="1" applyBorder="1" applyAlignment="1">
      <alignment horizontal="left" vertical="center" wrapText="1"/>
    </xf>
    <xf numFmtId="164" fontId="19" fillId="15" borderId="39" xfId="0" applyNumberFormat="1" applyFont="1" applyFill="1" applyBorder="1" applyAlignment="1">
      <alignment horizontal="left" vertical="center" wrapText="1"/>
    </xf>
    <xf numFmtId="14" fontId="19" fillId="15" borderId="37" xfId="0" applyNumberFormat="1" applyFont="1" applyFill="1" applyBorder="1" applyAlignment="1">
      <alignment horizontal="left" vertical="center" wrapText="1"/>
    </xf>
    <xf numFmtId="168" fontId="19" fillId="15" borderId="37" xfId="0" applyNumberFormat="1" applyFont="1" applyFill="1" applyBorder="1" applyAlignment="1">
      <alignment horizontal="left" vertical="center"/>
    </xf>
    <xf numFmtId="168" fontId="19" fillId="15" borderId="7" xfId="0" applyNumberFormat="1" applyFont="1" applyFill="1" applyBorder="1" applyAlignment="1">
      <alignment horizontal="left" vertical="center"/>
    </xf>
    <xf numFmtId="0" fontId="19" fillId="15" borderId="7" xfId="0" applyFont="1" applyFill="1" applyBorder="1" applyAlignment="1">
      <alignment horizontal="left" vertical="center" wrapText="1"/>
    </xf>
    <xf numFmtId="0" fontId="24" fillId="17" borderId="4" xfId="0" applyFont="1" applyFill="1" applyBorder="1" applyAlignment="1">
      <alignment horizontal="center"/>
    </xf>
    <xf numFmtId="9" fontId="24" fillId="17" borderId="4" xfId="3" applyFont="1" applyFill="1" applyBorder="1" applyAlignment="1" applyProtection="1">
      <alignment horizontal="left" vertical="center"/>
    </xf>
    <xf numFmtId="9" fontId="26" fillId="17" borderId="12" xfId="3" applyFont="1" applyFill="1" applyBorder="1" applyAlignment="1" applyProtection="1">
      <alignment horizontal="left" vertical="center"/>
    </xf>
    <xf numFmtId="0" fontId="26" fillId="17" borderId="12" xfId="0" applyFont="1" applyFill="1" applyBorder="1" applyAlignment="1">
      <alignment horizontal="right" vertical="center"/>
    </xf>
    <xf numFmtId="164" fontId="26" fillId="17" borderId="12" xfId="0" applyNumberFormat="1" applyFont="1" applyFill="1" applyBorder="1" applyAlignment="1">
      <alignment horizontal="left" vertical="center"/>
    </xf>
    <xf numFmtId="0" fontId="24" fillId="17" borderId="38" xfId="0" applyFont="1" applyFill="1" applyBorder="1" applyAlignment="1">
      <alignment vertical="center"/>
    </xf>
    <xf numFmtId="164" fontId="24" fillId="17" borderId="4" xfId="0" applyNumberFormat="1" applyFont="1" applyFill="1" applyBorder="1" applyAlignment="1">
      <alignment horizontal="left" vertical="center"/>
    </xf>
    <xf numFmtId="168" fontId="24" fillId="17" borderId="4" xfId="0" applyNumberFormat="1" applyFont="1" applyFill="1" applyBorder="1" applyAlignment="1">
      <alignment horizontal="left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164" fontId="32" fillId="7" borderId="4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4" fillId="2" borderId="4" xfId="0" applyFont="1" applyFill="1" applyBorder="1"/>
    <xf numFmtId="164" fontId="24" fillId="2" borderId="4" xfId="0" applyNumberFormat="1" applyFont="1" applyFill="1" applyBorder="1" applyAlignment="1">
      <alignment horizontal="center" vertical="center"/>
    </xf>
    <xf numFmtId="0" fontId="26" fillId="2" borderId="4" xfId="0" applyFont="1" applyFill="1" applyBorder="1"/>
    <xf numFmtId="164" fontId="26" fillId="2" borderId="4" xfId="0" applyNumberFormat="1" applyFont="1" applyFill="1" applyBorder="1" applyAlignment="1">
      <alignment horizontal="center" vertical="center"/>
    </xf>
    <xf numFmtId="0" fontId="14" fillId="0" borderId="0" xfId="1" applyFont="1"/>
    <xf numFmtId="0" fontId="19" fillId="15" borderId="5" xfId="1" applyFont="1" applyFill="1" applyBorder="1" applyAlignment="1">
      <alignment horizontal="left" vertical="center" wrapText="1"/>
    </xf>
    <xf numFmtId="0" fontId="27" fillId="15" borderId="25" xfId="1" applyFont="1" applyFill="1" applyBorder="1" applyAlignment="1">
      <alignment horizontal="left" vertical="center" wrapText="1"/>
    </xf>
    <xf numFmtId="0" fontId="18" fillId="2" borderId="30" xfId="1" applyFont="1" applyFill="1" applyBorder="1" applyAlignment="1">
      <alignment horizontal="left" vertical="center"/>
    </xf>
    <xf numFmtId="0" fontId="18" fillId="2" borderId="32" xfId="1" applyFont="1" applyFill="1" applyBorder="1" applyAlignment="1">
      <alignment horizontal="left" vertical="center"/>
    </xf>
    <xf numFmtId="1" fontId="18" fillId="4" borderId="31" xfId="1" applyNumberFormat="1" applyFont="1" applyFill="1" applyBorder="1" applyAlignment="1">
      <alignment horizontal="center" vertical="center" wrapText="1"/>
    </xf>
    <xf numFmtId="1" fontId="18" fillId="4" borderId="4" xfId="1" applyNumberFormat="1" applyFont="1" applyFill="1" applyBorder="1" applyAlignment="1">
      <alignment horizontal="center" vertical="center" wrapText="1"/>
    </xf>
    <xf numFmtId="168" fontId="24" fillId="0" borderId="4" xfId="0" applyNumberFormat="1" applyFont="1" applyBorder="1" applyAlignment="1">
      <alignment horizontal="center" vertical="center"/>
    </xf>
    <xf numFmtId="0" fontId="19" fillId="15" borderId="1" xfId="0" applyFont="1" applyFill="1" applyBorder="1" applyAlignment="1">
      <alignment vertical="center"/>
    </xf>
    <xf numFmtId="0" fontId="19" fillId="15" borderId="2" xfId="0" applyFont="1" applyFill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25" fillId="15" borderId="24" xfId="0" applyFont="1" applyFill="1" applyBorder="1" applyAlignment="1">
      <alignment horizontal="left" vertical="center"/>
    </xf>
    <xf numFmtId="0" fontId="25" fillId="15" borderId="0" xfId="0" applyFont="1" applyFill="1" applyAlignment="1">
      <alignment horizontal="left" vertical="center"/>
    </xf>
    <xf numFmtId="0" fontId="25" fillId="15" borderId="1" xfId="0" applyFont="1" applyFill="1" applyBorder="1" applyAlignment="1">
      <alignment horizontal="left" vertical="center"/>
    </xf>
    <xf numFmtId="0" fontId="25" fillId="15" borderId="2" xfId="0" applyFont="1" applyFill="1" applyBorder="1" applyAlignment="1">
      <alignment horizontal="left" vertical="center"/>
    </xf>
    <xf numFmtId="0" fontId="46" fillId="20" borderId="4" xfId="0" applyFont="1" applyFill="1" applyBorder="1" applyAlignment="1">
      <alignment vertical="top" wrapText="1"/>
    </xf>
    <xf numFmtId="0" fontId="24" fillId="15" borderId="3" xfId="0" applyFont="1" applyFill="1" applyBorder="1" applyProtection="1">
      <protection locked="0"/>
    </xf>
    <xf numFmtId="0" fontId="42" fillId="2" borderId="0" xfId="0" applyFont="1" applyFill="1" applyAlignment="1">
      <alignment vertical="center"/>
    </xf>
    <xf numFmtId="0" fontId="15" fillId="0" borderId="0" xfId="0" applyFont="1" applyAlignment="1">
      <alignment wrapText="1"/>
    </xf>
    <xf numFmtId="0" fontId="24" fillId="4" borderId="52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40" xfId="0" applyFont="1" applyFill="1" applyBorder="1" applyAlignment="1">
      <alignment horizontal="center" vertical="center" wrapText="1"/>
    </xf>
    <xf numFmtId="0" fontId="50" fillId="0" borderId="0" xfId="0" applyFont="1" applyProtection="1">
      <protection locked="0"/>
    </xf>
    <xf numFmtId="0" fontId="40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51" fillId="0" borderId="0" xfId="0" applyFont="1" applyFill="1" applyBorder="1"/>
    <xf numFmtId="0" fontId="19" fillId="0" borderId="0" xfId="0" applyFont="1" applyFill="1" applyBorder="1" applyProtection="1">
      <protection locked="0"/>
    </xf>
    <xf numFmtId="0" fontId="40" fillId="0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vertical="center" wrapText="1"/>
      <protection hidden="1"/>
    </xf>
    <xf numFmtId="0" fontId="40" fillId="0" borderId="0" xfId="0" applyFont="1" applyFill="1" applyBorder="1" applyAlignment="1" applyProtection="1">
      <alignment vertical="center" wrapText="1"/>
      <protection hidden="1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wrapText="1"/>
    </xf>
    <xf numFmtId="0" fontId="19" fillId="15" borderId="6" xfId="0" applyFont="1" applyFill="1" applyBorder="1" applyAlignment="1">
      <alignment horizontal="center" vertical="center" wrapText="1"/>
    </xf>
    <xf numFmtId="0" fontId="27" fillId="15" borderId="25" xfId="1" applyFont="1" applyFill="1" applyBorder="1" applyAlignment="1">
      <alignment horizontal="center" vertical="center" wrapText="1"/>
    </xf>
    <xf numFmtId="0" fontId="19" fillId="15" borderId="5" xfId="1" applyFont="1" applyFill="1" applyBorder="1" applyAlignment="1">
      <alignment horizontal="center" vertical="center" wrapText="1"/>
    </xf>
    <xf numFmtId="0" fontId="27" fillId="15" borderId="26" xfId="1" applyFont="1" applyFill="1" applyBorder="1" applyAlignment="1">
      <alignment horizontal="center" vertical="center" wrapText="1"/>
    </xf>
    <xf numFmtId="0" fontId="48" fillId="0" borderId="0" xfId="0" applyFont="1"/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12" fillId="21" borderId="0" xfId="0" applyFont="1" applyFill="1" applyAlignment="1">
      <alignment vertical="top" wrapText="1"/>
    </xf>
    <xf numFmtId="0" fontId="9" fillId="18" borderId="35" xfId="0" applyFont="1" applyFill="1" applyBorder="1" applyAlignment="1">
      <alignment vertical="top" wrapText="1"/>
    </xf>
    <xf numFmtId="0" fontId="9" fillId="19" borderId="35" xfId="0" applyFont="1" applyFill="1" applyBorder="1" applyAlignment="1">
      <alignment vertical="top" wrapText="1"/>
    </xf>
    <xf numFmtId="0" fontId="9" fillId="20" borderId="35" xfId="0" applyFont="1" applyFill="1" applyBorder="1" applyAlignment="1">
      <alignment vertical="top" wrapText="1"/>
    </xf>
    <xf numFmtId="0" fontId="10" fillId="21" borderId="4" xfId="0" applyFont="1" applyFill="1" applyBorder="1" applyAlignment="1">
      <alignment vertical="top" wrapText="1"/>
    </xf>
    <xf numFmtId="0" fontId="10" fillId="18" borderId="4" xfId="0" applyFont="1" applyFill="1" applyBorder="1" applyAlignment="1">
      <alignment vertical="top" wrapText="1"/>
    </xf>
    <xf numFmtId="0" fontId="10" fillId="19" borderId="4" xfId="0" applyFont="1" applyFill="1" applyBorder="1" applyAlignment="1">
      <alignment vertical="top" wrapText="1"/>
    </xf>
    <xf numFmtId="0" fontId="11" fillId="20" borderId="4" xfId="0" applyFont="1" applyFill="1" applyBorder="1" applyAlignment="1">
      <alignment vertical="top" wrapText="1"/>
    </xf>
    <xf numFmtId="0" fontId="52" fillId="22" borderId="38" xfId="0" applyFont="1" applyFill="1" applyBorder="1" applyAlignment="1">
      <alignment vertical="top" wrapText="1"/>
    </xf>
    <xf numFmtId="0" fontId="52" fillId="23" borderId="4" xfId="0" applyFont="1" applyFill="1" applyBorder="1" applyAlignment="1">
      <alignment vertical="top" wrapText="1"/>
    </xf>
    <xf numFmtId="0" fontId="46" fillId="18" borderId="4" xfId="0" applyFont="1" applyFill="1" applyBorder="1" applyAlignment="1">
      <alignment vertical="top" wrapText="1"/>
    </xf>
    <xf numFmtId="0" fontId="46" fillId="0" borderId="0" xfId="0" applyFont="1"/>
    <xf numFmtId="0" fontId="52" fillId="21" borderId="38" xfId="0" applyFont="1" applyFill="1" applyBorder="1" applyAlignment="1">
      <alignment vertical="top" wrapText="1"/>
    </xf>
    <xf numFmtId="0" fontId="52" fillId="21" borderId="4" xfId="0" applyFont="1" applyFill="1" applyBorder="1" applyAlignment="1">
      <alignment vertical="top" wrapText="1"/>
    </xf>
    <xf numFmtId="0" fontId="46" fillId="0" borderId="0" xfId="0" applyFont="1" applyAlignment="1">
      <alignment vertical="top" wrapText="1"/>
    </xf>
    <xf numFmtId="0" fontId="15" fillId="7" borderId="14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wrapText="1"/>
    </xf>
    <xf numFmtId="0" fontId="17" fillId="0" borderId="21" xfId="0" applyFont="1" applyBorder="1" applyAlignment="1" applyProtection="1">
      <alignment horizontal="center" vertical="center"/>
      <protection locked="0"/>
    </xf>
    <xf numFmtId="0" fontId="54" fillId="0" borderId="8" xfId="0" applyFont="1" applyBorder="1" applyAlignment="1" applyProtection="1">
      <alignment horizontal="left"/>
      <protection locked="0"/>
    </xf>
    <xf numFmtId="0" fontId="54" fillId="0" borderId="21" xfId="0" applyFont="1" applyBorder="1" applyAlignment="1" applyProtection="1">
      <alignment horizont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54" fillId="0" borderId="12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/>
      <protection locked="0"/>
    </xf>
    <xf numFmtId="0" fontId="17" fillId="0" borderId="2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left"/>
      <protection locked="0"/>
    </xf>
    <xf numFmtId="0" fontId="17" fillId="0" borderId="20" xfId="0" applyFont="1" applyBorder="1" applyAlignment="1" applyProtection="1">
      <alignment horizontal="center"/>
      <protection locked="0"/>
    </xf>
    <xf numFmtId="169" fontId="54" fillId="0" borderId="21" xfId="0" applyNumberFormat="1" applyFont="1" applyBorder="1" applyAlignment="1" applyProtection="1">
      <alignment horizontal="center"/>
      <protection locked="0"/>
    </xf>
    <xf numFmtId="169" fontId="54" fillId="0" borderId="20" xfId="0" applyNumberFormat="1" applyFont="1" applyBorder="1" applyAlignment="1" applyProtection="1">
      <alignment horizontal="center" vertical="center"/>
      <protection locked="0"/>
    </xf>
    <xf numFmtId="169" fontId="54" fillId="0" borderId="20" xfId="0" applyNumberFormat="1" applyFont="1" applyBorder="1" applyAlignment="1" applyProtection="1">
      <alignment horizontal="center"/>
      <protection locked="0"/>
    </xf>
    <xf numFmtId="169" fontId="17" fillId="0" borderId="20" xfId="0" applyNumberFormat="1" applyFont="1" applyBorder="1" applyAlignment="1" applyProtection="1">
      <alignment horizontal="center" vertical="center"/>
      <protection locked="0"/>
    </xf>
    <xf numFmtId="169" fontId="24" fillId="0" borderId="14" xfId="0" applyNumberFormat="1" applyFont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9" fillId="15" borderId="1" xfId="0" applyFont="1" applyFill="1" applyBorder="1"/>
    <xf numFmtId="9" fontId="49" fillId="15" borderId="2" xfId="3" applyFont="1" applyFill="1" applyBorder="1"/>
    <xf numFmtId="0" fontId="15" fillId="11" borderId="1" xfId="0" applyFont="1" applyFill="1" applyBorder="1" applyAlignment="1">
      <alignment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5" fillId="12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vertical="center"/>
    </xf>
    <xf numFmtId="0" fontId="15" fillId="7" borderId="2" xfId="0" applyFont="1" applyFill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/>
    </xf>
    <xf numFmtId="0" fontId="15" fillId="13" borderId="19" xfId="0" applyFont="1" applyFill="1" applyBorder="1"/>
    <xf numFmtId="0" fontId="15" fillId="13" borderId="29" xfId="0" applyFont="1" applyFill="1" applyBorder="1"/>
    <xf numFmtId="0" fontId="15" fillId="0" borderId="4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11" borderId="53" xfId="0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64" fontId="19" fillId="15" borderId="4" xfId="0" applyNumberFormat="1" applyFont="1" applyFill="1" applyBorder="1" applyAlignment="1">
      <alignment horizontal="center" vertical="center"/>
    </xf>
    <xf numFmtId="164" fontId="19" fillId="15" borderId="7" xfId="0" applyNumberFormat="1" applyFont="1" applyFill="1" applyBorder="1" applyAlignment="1">
      <alignment horizontal="center" vertical="center" wrapText="1"/>
    </xf>
    <xf numFmtId="164" fontId="19" fillId="15" borderId="11" xfId="0" applyNumberFormat="1" applyFont="1" applyFill="1" applyBorder="1" applyAlignment="1">
      <alignment horizontal="center" vertical="center"/>
    </xf>
    <xf numFmtId="0" fontId="55" fillId="0" borderId="0" xfId="0" applyFont="1" applyProtection="1">
      <protection locked="0"/>
    </xf>
    <xf numFmtId="0" fontId="25" fillId="15" borderId="1" xfId="0" applyFont="1" applyFill="1" applyBorder="1" applyAlignment="1">
      <alignment horizontal="left" vertical="center"/>
    </xf>
    <xf numFmtId="0" fontId="25" fillId="15" borderId="2" xfId="0" applyFont="1" applyFill="1" applyBorder="1" applyAlignment="1">
      <alignment horizontal="left" vertical="center"/>
    </xf>
    <xf numFmtId="49" fontId="46" fillId="20" borderId="4" xfId="0" applyNumberFormat="1" applyFont="1" applyFill="1" applyBorder="1" applyAlignment="1">
      <alignment vertical="top" wrapText="1"/>
    </xf>
    <xf numFmtId="0" fontId="46" fillId="19" borderId="4" xfId="0" applyFont="1" applyFill="1" applyBorder="1" applyAlignment="1">
      <alignment vertical="top" wrapText="1"/>
    </xf>
    <xf numFmtId="0" fontId="46" fillId="18" borderId="4" xfId="0" applyFont="1" applyFill="1" applyBorder="1" applyAlignment="1">
      <alignment horizontal="left" vertical="top" wrapText="1"/>
    </xf>
    <xf numFmtId="0" fontId="58" fillId="16" borderId="0" xfId="0" applyFont="1" applyFill="1"/>
    <xf numFmtId="0" fontId="59" fillId="0" borderId="0" xfId="0" applyFont="1"/>
    <xf numFmtId="0" fontId="60" fillId="0" borderId="4" xfId="0" applyFont="1" applyBorder="1" applyAlignment="1">
      <alignment horizontal="left" vertical="center" wrapText="1"/>
    </xf>
    <xf numFmtId="49" fontId="60" fillId="0" borderId="4" xfId="0" applyNumberFormat="1" applyFont="1" applyBorder="1" applyAlignment="1">
      <alignment horizontal="left" vertical="center" wrapText="1"/>
    </xf>
    <xf numFmtId="49" fontId="60" fillId="0" borderId="4" xfId="0" applyNumberFormat="1" applyFont="1" applyFill="1" applyBorder="1" applyAlignment="1">
      <alignment horizontal="left" vertical="center" wrapText="1"/>
    </xf>
    <xf numFmtId="0" fontId="60" fillId="0" borderId="6" xfId="0" applyFont="1" applyBorder="1" applyAlignment="1">
      <alignment vertical="center" wrapText="1"/>
    </xf>
    <xf numFmtId="0" fontId="60" fillId="0" borderId="4" xfId="0" applyFont="1" applyBorder="1" applyAlignment="1">
      <alignment vertical="center" wrapText="1"/>
    </xf>
    <xf numFmtId="0" fontId="61" fillId="0" borderId="4" xfId="0" applyFont="1" applyBorder="1" applyAlignment="1">
      <alignment vertical="center" wrapText="1"/>
    </xf>
    <xf numFmtId="0" fontId="61" fillId="0" borderId="4" xfId="0" applyFont="1" applyBorder="1" applyAlignment="1">
      <alignment horizontal="left" vertical="center" wrapText="1"/>
    </xf>
    <xf numFmtId="0" fontId="60" fillId="0" borderId="4" xfId="0" applyFont="1" applyFill="1" applyBorder="1" applyAlignment="1">
      <alignment horizontal="left" vertical="center" wrapText="1"/>
    </xf>
    <xf numFmtId="49" fontId="59" fillId="0" borderId="4" xfId="0" applyNumberFormat="1" applyFont="1" applyBorder="1"/>
    <xf numFmtId="49" fontId="59" fillId="0" borderId="4" xfId="0" applyNumberFormat="1" applyFont="1" applyFill="1" applyBorder="1"/>
    <xf numFmtId="0" fontId="46" fillId="0" borderId="4" xfId="0" applyFont="1" applyFill="1" applyBorder="1" applyAlignment="1">
      <alignment vertical="top" wrapText="1"/>
    </xf>
    <xf numFmtId="0" fontId="56" fillId="0" borderId="4" xfId="0" applyFont="1" applyFill="1" applyBorder="1" applyAlignment="1">
      <alignment vertical="top" wrapText="1"/>
    </xf>
    <xf numFmtId="0" fontId="57" fillId="0" borderId="4" xfId="0" applyFont="1" applyFill="1" applyBorder="1" applyAlignment="1">
      <alignment vertical="top" wrapText="1"/>
    </xf>
    <xf numFmtId="0" fontId="60" fillId="0" borderId="4" xfId="0" applyFont="1" applyFill="1" applyBorder="1" applyAlignment="1">
      <alignment vertical="center" wrapText="1"/>
    </xf>
    <xf numFmtId="0" fontId="52" fillId="0" borderId="38" xfId="0" applyFont="1" applyFill="1" applyBorder="1" applyAlignment="1">
      <alignment vertical="top" wrapText="1"/>
    </xf>
    <xf numFmtId="0" fontId="52" fillId="0" borderId="4" xfId="0" applyFont="1" applyFill="1" applyBorder="1" applyAlignment="1">
      <alignment vertical="top" wrapText="1"/>
    </xf>
    <xf numFmtId="0" fontId="28" fillId="7" borderId="27" xfId="1" applyFont="1" applyFill="1" applyBorder="1" applyAlignment="1">
      <alignment horizontal="left" vertical="top" wrapText="1"/>
    </xf>
    <xf numFmtId="0" fontId="28" fillId="7" borderId="28" xfId="1" applyFont="1" applyFill="1" applyBorder="1" applyAlignment="1">
      <alignment horizontal="left" vertical="top" wrapText="1"/>
    </xf>
    <xf numFmtId="49" fontId="28" fillId="7" borderId="28" xfId="1" applyNumberFormat="1" applyFont="1" applyFill="1" applyBorder="1" applyAlignment="1">
      <alignment horizontal="center" vertical="center" wrapText="1"/>
    </xf>
    <xf numFmtId="49" fontId="28" fillId="7" borderId="29" xfId="1" applyNumberFormat="1" applyFont="1" applyFill="1" applyBorder="1" applyAlignment="1">
      <alignment horizontal="center" vertical="center" wrapText="1"/>
    </xf>
    <xf numFmtId="0" fontId="19" fillId="15" borderId="26" xfId="0" applyFont="1" applyFill="1" applyBorder="1" applyAlignment="1">
      <alignment horizontal="left" vertical="center"/>
    </xf>
    <xf numFmtId="0" fontId="19" fillId="15" borderId="0" xfId="0" applyFont="1" applyFill="1" applyAlignment="1">
      <alignment horizontal="left" vertical="center"/>
    </xf>
    <xf numFmtId="0" fontId="41" fillId="4" borderId="30" xfId="0" applyFont="1" applyFill="1" applyBorder="1" applyAlignment="1">
      <alignment vertical="center" wrapText="1"/>
    </xf>
    <xf numFmtId="0" fontId="41" fillId="4" borderId="4" xfId="0" applyFont="1" applyFill="1" applyBorder="1" applyAlignment="1">
      <alignment vertical="center" wrapText="1"/>
    </xf>
    <xf numFmtId="0" fontId="41" fillId="4" borderId="31" xfId="0" applyFont="1" applyFill="1" applyBorder="1" applyAlignment="1">
      <alignment vertical="center" wrapText="1"/>
    </xf>
    <xf numFmtId="0" fontId="41" fillId="4" borderId="30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1" fillId="4" borderId="42" xfId="0" applyFont="1" applyFill="1" applyBorder="1" applyAlignment="1">
      <alignment horizontal="left" vertical="center" wrapText="1"/>
    </xf>
    <xf numFmtId="0" fontId="41" fillId="4" borderId="6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19" fillId="15" borderId="43" xfId="0" applyFont="1" applyFill="1" applyBorder="1" applyAlignment="1">
      <alignment horizontal="center" vertical="center" wrapText="1"/>
    </xf>
    <xf numFmtId="0" fontId="19" fillId="15" borderId="44" xfId="0" applyFont="1" applyFill="1" applyBorder="1" applyAlignment="1">
      <alignment horizontal="center" vertical="center" wrapText="1"/>
    </xf>
    <xf numFmtId="0" fontId="19" fillId="15" borderId="45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/>
    </xf>
    <xf numFmtId="0" fontId="19" fillId="15" borderId="2" xfId="0" applyFont="1" applyFill="1" applyBorder="1" applyAlignment="1">
      <alignment horizontal="center" vertical="center"/>
    </xf>
    <xf numFmtId="0" fontId="19" fillId="15" borderId="3" xfId="0" applyFont="1" applyFill="1" applyBorder="1" applyAlignment="1">
      <alignment horizontal="center" vertical="center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9" fillId="15" borderId="5" xfId="0" applyFont="1" applyFill="1" applyBorder="1" applyAlignment="1">
      <alignment horizontal="left" vertical="center"/>
    </xf>
    <xf numFmtId="44" fontId="18" fillId="4" borderId="38" xfId="0" applyNumberFormat="1" applyFont="1" applyFill="1" applyBorder="1" applyAlignment="1">
      <alignment horizontal="center" vertical="center"/>
    </xf>
    <xf numFmtId="44" fontId="18" fillId="4" borderId="4" xfId="0" applyNumberFormat="1" applyFont="1" applyFill="1" applyBorder="1" applyAlignment="1">
      <alignment horizontal="center" vertical="center"/>
    </xf>
    <xf numFmtId="44" fontId="18" fillId="4" borderId="31" xfId="0" applyNumberFormat="1" applyFont="1" applyFill="1" applyBorder="1" applyAlignment="1">
      <alignment horizontal="center" vertical="center"/>
    </xf>
    <xf numFmtId="165" fontId="16" fillId="0" borderId="38" xfId="0" applyNumberFormat="1" applyFont="1" applyBorder="1" applyAlignment="1" applyProtection="1">
      <alignment horizontal="center" vertical="center"/>
      <protection locked="0"/>
    </xf>
    <xf numFmtId="165" fontId="16" fillId="0" borderId="4" xfId="0" applyNumberFormat="1" applyFont="1" applyBorder="1" applyAlignment="1" applyProtection="1">
      <alignment horizontal="center" vertical="center"/>
      <protection locked="0"/>
    </xf>
    <xf numFmtId="165" fontId="16" fillId="0" borderId="31" xfId="0" applyNumberFormat="1" applyFont="1" applyBorder="1" applyAlignment="1" applyProtection="1">
      <alignment horizontal="center" vertical="center"/>
      <protection locked="0"/>
    </xf>
    <xf numFmtId="165" fontId="16" fillId="0" borderId="51" xfId="0" applyNumberFormat="1" applyFont="1" applyBorder="1" applyAlignment="1" applyProtection="1">
      <alignment horizontal="center" vertical="center"/>
      <protection locked="0"/>
    </xf>
    <xf numFmtId="165" fontId="16" fillId="0" borderId="33" xfId="0" applyNumberFormat="1" applyFont="1" applyBorder="1" applyAlignment="1" applyProtection="1">
      <alignment horizontal="center" vertical="center"/>
      <protection locked="0"/>
    </xf>
    <xf numFmtId="165" fontId="16" fillId="0" borderId="34" xfId="0" applyNumberFormat="1" applyFont="1" applyBorder="1" applyAlignment="1" applyProtection="1">
      <alignment horizontal="center" vertical="center"/>
      <protection locked="0"/>
    </xf>
    <xf numFmtId="0" fontId="19" fillId="15" borderId="41" xfId="0" applyFont="1" applyFill="1" applyBorder="1" applyAlignment="1">
      <alignment horizontal="left" vertical="center" wrapText="1"/>
    </xf>
    <xf numFmtId="0" fontId="19" fillId="15" borderId="13" xfId="0" applyFont="1" applyFill="1" applyBorder="1" applyAlignment="1">
      <alignment horizontal="left" vertical="center" wrapText="1"/>
    </xf>
    <xf numFmtId="0" fontId="19" fillId="15" borderId="48" xfId="0" applyFont="1" applyFill="1" applyBorder="1" applyAlignment="1">
      <alignment horizontal="left" vertical="center" wrapText="1"/>
    </xf>
    <xf numFmtId="8" fontId="18" fillId="4" borderId="30" xfId="0" applyNumberFormat="1" applyFont="1" applyFill="1" applyBorder="1" applyAlignment="1">
      <alignment horizontal="left" vertical="center"/>
    </xf>
    <xf numFmtId="8" fontId="18" fillId="4" borderId="4" xfId="0" applyNumberFormat="1" applyFont="1" applyFill="1" applyBorder="1" applyAlignment="1">
      <alignment horizontal="left" vertical="center"/>
    </xf>
    <xf numFmtId="8" fontId="18" fillId="4" borderId="58" xfId="0" applyNumberFormat="1" applyFont="1" applyFill="1" applyBorder="1" applyAlignment="1">
      <alignment horizontal="left" vertical="center"/>
    </xf>
    <xf numFmtId="8" fontId="18" fillId="4" borderId="37" xfId="0" applyNumberFormat="1" applyFont="1" applyFill="1" applyBorder="1" applyAlignment="1">
      <alignment horizontal="left" vertical="center"/>
    </xf>
    <xf numFmtId="0" fontId="19" fillId="15" borderId="43" xfId="0" applyFont="1" applyFill="1" applyBorder="1" applyAlignment="1">
      <alignment horizontal="left" vertical="center"/>
    </xf>
    <xf numFmtId="0" fontId="19" fillId="15" borderId="44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/>
    </xf>
    <xf numFmtId="0" fontId="19" fillId="15" borderId="39" xfId="0" applyFont="1" applyFill="1" applyBorder="1" applyAlignment="1">
      <alignment horizontal="left" vertical="center"/>
    </xf>
    <xf numFmtId="0" fontId="19" fillId="15" borderId="7" xfId="0" applyFont="1" applyFill="1" applyBorder="1" applyAlignment="1">
      <alignment horizontal="left" vertical="center"/>
    </xf>
    <xf numFmtId="0" fontId="21" fillId="15" borderId="61" xfId="0" applyFont="1" applyFill="1" applyBorder="1" applyAlignment="1">
      <alignment horizontal="left" vertical="center" wrapText="1"/>
    </xf>
    <xf numFmtId="0" fontId="21" fillId="15" borderId="62" xfId="0" applyFont="1" applyFill="1" applyBorder="1" applyAlignment="1">
      <alignment horizontal="left" vertical="center" wrapText="1"/>
    </xf>
    <xf numFmtId="0" fontId="21" fillId="15" borderId="63" xfId="0" applyFont="1" applyFill="1" applyBorder="1" applyAlignment="1">
      <alignment horizontal="left" vertical="center" wrapText="1"/>
    </xf>
    <xf numFmtId="0" fontId="30" fillId="0" borderId="0" xfId="0" applyFont="1" applyAlignment="1" applyProtection="1">
      <alignment horizontal="left"/>
      <protection locked="0"/>
    </xf>
    <xf numFmtId="0" fontId="15" fillId="7" borderId="23" xfId="0" applyFont="1" applyFill="1" applyBorder="1" applyAlignment="1" applyProtection="1">
      <alignment horizontal="left" vertical="center" wrapText="1"/>
      <protection locked="0"/>
    </xf>
    <xf numFmtId="0" fontId="15" fillId="7" borderId="22" xfId="0" applyFont="1" applyFill="1" applyBorder="1" applyAlignment="1" applyProtection="1">
      <alignment horizontal="left" vertical="center" wrapText="1"/>
      <protection locked="0"/>
    </xf>
    <xf numFmtId="0" fontId="15" fillId="7" borderId="19" xfId="0" applyFont="1" applyFill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 applyProtection="1">
      <alignment horizontal="left" vertical="center" wrapText="1"/>
      <protection locked="0"/>
    </xf>
    <xf numFmtId="0" fontId="26" fillId="8" borderId="1" xfId="0" applyFont="1" applyFill="1" applyBorder="1" applyAlignment="1" applyProtection="1">
      <alignment horizontal="left" vertical="center"/>
      <protection locked="0"/>
    </xf>
    <xf numFmtId="0" fontId="26" fillId="8" borderId="2" xfId="0" applyFont="1" applyFill="1" applyBorder="1" applyAlignment="1" applyProtection="1">
      <alignment horizontal="left" vertical="center"/>
      <protection locked="0"/>
    </xf>
    <xf numFmtId="0" fontId="26" fillId="8" borderId="3" xfId="0" applyFont="1" applyFill="1" applyBorder="1" applyAlignment="1" applyProtection="1">
      <alignment horizontal="left" vertical="center"/>
      <protection locked="0"/>
    </xf>
    <xf numFmtId="0" fontId="19" fillId="15" borderId="1" xfId="0" applyFont="1" applyFill="1" applyBorder="1" applyAlignment="1">
      <alignment horizontal="left" vertical="center"/>
    </xf>
    <xf numFmtId="0" fontId="19" fillId="15" borderId="2" xfId="0" applyFont="1" applyFill="1" applyBorder="1" applyAlignment="1">
      <alignment horizontal="left" vertical="center"/>
    </xf>
    <xf numFmtId="0" fontId="19" fillId="15" borderId="3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1" fillId="14" borderId="24" xfId="0" applyFont="1" applyFill="1" applyBorder="1" applyAlignment="1">
      <alignment horizontal="left" vertical="center" wrapText="1"/>
    </xf>
    <xf numFmtId="0" fontId="21" fillId="14" borderId="0" xfId="0" applyFont="1" applyFill="1" applyAlignment="1">
      <alignment horizontal="left" vertical="center" wrapText="1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37" fillId="0" borderId="4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0" fontId="15" fillId="3" borderId="35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38" xfId="0" applyFont="1" applyFill="1" applyBorder="1" applyAlignment="1">
      <alignment horizontal="left" vertical="center" wrapText="1"/>
    </xf>
    <xf numFmtId="0" fontId="37" fillId="0" borderId="32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 wrapText="1"/>
      <protection locked="0"/>
    </xf>
    <xf numFmtId="0" fontId="37" fillId="0" borderId="34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37" fillId="0" borderId="28" xfId="0" applyFont="1" applyBorder="1" applyAlignment="1" applyProtection="1">
      <alignment horizontal="left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26" fillId="4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3" borderId="35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/>
    </xf>
    <xf numFmtId="0" fontId="15" fillId="3" borderId="38" xfId="0" applyFon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33" fillId="0" borderId="3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1" fillId="17" borderId="35" xfId="0" applyFont="1" applyFill="1" applyBorder="1" applyAlignment="1">
      <alignment horizontal="right" vertical="center"/>
    </xf>
    <xf numFmtId="0" fontId="31" fillId="17" borderId="12" xfId="0" applyFont="1" applyFill="1" applyBorder="1" applyAlignment="1">
      <alignment horizontal="right" vertical="center"/>
    </xf>
    <xf numFmtId="0" fontId="26" fillId="17" borderId="38" xfId="0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8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8" xfId="0" applyFont="1" applyBorder="1" applyAlignment="1">
      <alignment horizontal="left"/>
    </xf>
    <xf numFmtId="0" fontId="25" fillId="15" borderId="24" xfId="0" applyFont="1" applyFill="1" applyBorder="1" applyAlignment="1">
      <alignment horizontal="left" vertical="center"/>
    </xf>
    <xf numFmtId="0" fontId="25" fillId="15" borderId="0" xfId="0" applyFont="1" applyFill="1" applyAlignment="1">
      <alignment horizontal="left" vertical="center"/>
    </xf>
    <xf numFmtId="0" fontId="25" fillId="15" borderId="1" xfId="0" applyFont="1" applyFill="1" applyBorder="1" applyAlignment="1">
      <alignment horizontal="left" vertical="center"/>
    </xf>
    <xf numFmtId="0" fontId="25" fillId="15" borderId="2" xfId="0" applyFont="1" applyFill="1" applyBorder="1" applyAlignment="1">
      <alignment horizontal="left" vertical="center"/>
    </xf>
    <xf numFmtId="0" fontId="23" fillId="3" borderId="35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 cent" xfId="3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000000"/>
          <bgColor rgb="FFDCE6F1"/>
        </patternFill>
      </fill>
      <alignment horizontal="general" vertical="bottom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Segoe UI"/>
        <family val="2"/>
        <scheme val="none"/>
      </font>
      <fill>
        <patternFill patternType="solid">
          <fgColor indexed="64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A669"/>
      <color rgb="FFFF9999"/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1663065</xdr:colOff>
      <xdr:row>26</xdr:row>
      <xdr:rowOff>78740</xdr:rowOff>
    </xdr:from>
    <xdr:to>
      <xdr:col>6</xdr:col>
      <xdr:colOff>647700</xdr:colOff>
      <xdr:row>35</xdr:row>
      <xdr:rowOff>60960</xdr:rowOff>
    </xdr:to>
    <xdr:sp macro="" textlink="">
      <xdr:nvSpPr>
        <xdr:cNvPr id="2" name="Callout: Up Arrow 4">
          <a:extLst>
            <a:ext uri="{FF2B5EF4-FFF2-40B4-BE49-F238E27FC236}">
              <a16:creationId xmlns:a16="http://schemas.microsoft.com/office/drawing/2014/main" id="{0FDA0FA4-48F6-416F-A6C4-021A68EC3288}"/>
            </a:ext>
            <a:ext uri="{147F2762-F138-4A5C-976F-8EAC2B608ADB}">
              <a16:predDERef xmlns:a16="http://schemas.microsoft.com/office/drawing/2014/main" pred="{6D34B017-FDCA-44EB-BB19-29647E20E031}"/>
            </a:ext>
          </a:extLst>
        </xdr:cNvPr>
        <xdr:cNvSpPr/>
      </xdr:nvSpPr>
      <xdr:spPr>
        <a:xfrm>
          <a:off x="9824085" y="7317740"/>
          <a:ext cx="4006215" cy="1902460"/>
        </a:xfrm>
        <a:prstGeom prst="upArrowCallou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Ddylai y proffil ariannol cyfateb proffil gwariant o fewn</a:t>
          </a:r>
        </a:p>
        <a:p>
          <a:pPr algn="ctr"/>
          <a:r>
            <a:rPr lang="en-GB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tab</a:t>
          </a:r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Proffil Gwariant  </a:t>
          </a:r>
        </a:p>
        <a:p>
          <a:pPr algn="ctr"/>
          <a:endParaRPr lang="en-GB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Dangosir y celloedd mewn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COCH</a:t>
          </a:r>
          <a:r>
            <a:rPr lang="en-GB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os oes camgymeriad.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434340</xdr:colOff>
      <xdr:row>33</xdr:row>
      <xdr:rowOff>53841</xdr:rowOff>
    </xdr:from>
    <xdr:to>
      <xdr:col>17</xdr:col>
      <xdr:colOff>476250</xdr:colOff>
      <xdr:row>41</xdr:row>
      <xdr:rowOff>19050</xdr:rowOff>
    </xdr:to>
    <xdr:sp macro="" textlink="">
      <xdr:nvSpPr>
        <xdr:cNvPr id="4" name="Callout: Up Arrow 4">
          <a:extLst>
            <a:ext uri="{FF2B5EF4-FFF2-40B4-BE49-F238E27FC236}">
              <a16:creationId xmlns:a16="http://schemas.microsoft.com/office/drawing/2014/main" id="{CBD468B4-5B3B-4CDE-A921-7A0857A1427D}"/>
            </a:ext>
          </a:extLst>
        </xdr:cNvPr>
        <xdr:cNvSpPr/>
      </xdr:nvSpPr>
      <xdr:spPr>
        <a:xfrm>
          <a:off x="20170140" y="9178791"/>
          <a:ext cx="2099310" cy="1946409"/>
        </a:xfrm>
        <a:prstGeom prst="upArrowCallou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Dylai cyfanswm colofn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 a O fod rhy fath. Fydd y cell yn dangos mewn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COCH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os yn anghywir.  </a:t>
          </a:r>
          <a:endParaRPr lang="en-GB">
            <a:solidFill>
              <a:sysClr val="windowText" lastClr="000000"/>
            </a:solidFill>
            <a:effectLst/>
          </a:endParaRPr>
        </a:p>
        <a:p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GWIRIWCH EICH PROFFIL YN ERBYN TAB MANYLION ARIANNOL SPF</a:t>
          </a:r>
          <a:endParaRPr lang="en-GB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6</xdr:col>
      <xdr:colOff>95249</xdr:colOff>
      <xdr:row>37</xdr:row>
      <xdr:rowOff>0</xdr:rowOff>
    </xdr:from>
    <xdr:to>
      <xdr:col>8</xdr:col>
      <xdr:colOff>1019175</xdr:colOff>
      <xdr:row>41</xdr:row>
      <xdr:rowOff>21499</xdr:rowOff>
    </xdr:to>
    <xdr:sp macro="" textlink="">
      <xdr:nvSpPr>
        <xdr:cNvPr id="5" name="Rectangle: Folded Corner 4">
          <a:extLst>
            <a:ext uri="{FF2B5EF4-FFF2-40B4-BE49-F238E27FC236}">
              <a16:creationId xmlns:a16="http://schemas.microsoft.com/office/drawing/2014/main" id="{C4A677A5-8B46-46D7-AC29-4E15D1DBD5CF}"/>
            </a:ext>
          </a:extLst>
        </xdr:cNvPr>
        <xdr:cNvSpPr/>
      </xdr:nvSpPr>
      <xdr:spPr>
        <a:xfrm>
          <a:off x="9953624" y="9848850"/>
          <a:ext cx="2876551" cy="1278799"/>
        </a:xfrm>
        <a:prstGeom prst="foldedCorner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Cyn cyflwyno, wnewch</a:t>
          </a:r>
          <a:r>
            <a:rPr lang="en-GB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yn siwr bod y cyllideb yn gywir a bod cyfanswm yn gywir.  Wnewch yn siwr bod fformiwla unrhyw llinellau ychwanegol yn cael ei cynnwys.</a:t>
          </a:r>
          <a:endParaRPr lang="en-GB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945108</xdr:colOff>
      <xdr:row>38</xdr:row>
      <xdr:rowOff>562609</xdr:rowOff>
    </xdr:from>
    <xdr:to>
      <xdr:col>4</xdr:col>
      <xdr:colOff>571499</xdr:colOff>
      <xdr:row>42</xdr:row>
      <xdr:rowOff>93980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3E535-E19E-4E05-85A1-9CB4A73C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108" y="8784589"/>
          <a:ext cx="5046751" cy="460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442683-9785-4C18-B3FF-8790B035BC6F}" name="Risk_Register2" displayName="Risk_Register2" ref="A11:O37" totalsRowShown="0" headerRowDxfId="19" dataDxfId="17" headerRowBorderDxfId="18" tableBorderDxfId="16" totalsRowBorderDxfId="15" headerRowCellStyle="Normal 2">
  <autoFilter ref="A11:O37" xr:uid="{A6442683-9785-4C18-B3FF-8790B035BC6F}"/>
  <tableColumns count="15">
    <tableColumn id="5" xr3:uid="{037C9FD4-56B7-4C65-98B2-D7DBB1E2CFF9}" name="Rhif risg" dataDxfId="14"/>
    <tableColumn id="6" xr3:uid="{E818EBFF-F9E3-493D-BFF1-6C4DA87B7359}" name="Categori Risg " dataDxfId="13"/>
    <tableColumn id="7" xr3:uid="{EDD7E6C1-D95F-4610-BFEE-BFE907B46D60}" name="Bygythiad/ Cyfle " dataDxfId="12"/>
    <tableColumn id="8" xr3:uid="{0BC523D9-E006-4A21-BD59-05CEC13C4507}" name="Risg /Teitl Cyfleoedd " dataDxfId="11"/>
    <tableColumn id="1" xr3:uid="{706F2C06-07DE-4157-A012-FA1018608B35}" name="Disgrifiad Manwl _x000a_(Mae risg/bygythiad sydd ............) " dataDxfId="10"/>
    <tableColumn id="12" xr3:uid="{FFA29F41-2DB8-467D-84F1-1A38F618AE51}" name="Risg / Cyfle Achos _x000a_(Mae risg oherwydd ….)" dataDxfId="9"/>
    <tableColumn id="11" xr3:uid="{0EBC6A58-B54B-460D-9DE5-C253EE92B112}" name="Canlyniad risg/cyfle_x000a_(Effaith y bygythiad fydd….)" dataDxfId="8"/>
    <tableColumn id="9" xr3:uid="{2ADBA543-044B-4AC0-ADDE-C96A142722B8}" name="Tebygolrwydd" dataDxfId="7"/>
    <tableColumn id="13" xr3:uid="{9CC16F38-699A-4094-A9E3-248A520BB974}" name="Ardrawiad" dataDxfId="6"/>
    <tableColumn id="2" xr3:uid="{9BAC158D-9653-4776-BB36-ADB17C2E52DE}" name="Sgôr Assessiad Risg" dataDxfId="5"/>
    <tableColumn id="3" xr3:uid="{B3D0712D-0CE6-4BCB-865A-83D08394FC93}" name="Strategaeth Lliniaru a gweithredoedd" dataDxfId="4"/>
    <tableColumn id="15" xr3:uid="{CC49B552-D2E4-48FC-AC06-6F55A183C6AA}" name="Pan fydd y camau lliniaru wedi bod / yn cael eu gweithredu" dataDxfId="3"/>
    <tableColumn id="14" xr3:uid="{7B0E66B4-4EA5-48BA-AE09-CFEDACD2748D}" name="Tebygolrwydd ôl-liniaru" dataDxfId="2"/>
    <tableColumn id="10" xr3:uid="{4D733157-1D9C-46EC-BF23-1982D9E2B57F}" name="Effaith _x000a_ôl-liniaru" dataDxfId="1"/>
    <tableColumn id="4" xr3:uid="{D88DA413-3048-4A07-8403-C736A4BB5066}" name="Sgôr Asesu Risg _x000a_ôl-liniaru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AE5B-6144-4610-9CAA-10EA47AB8A22}">
  <sheetPr codeName="Sheet1">
    <pageSetUpPr fitToPage="1"/>
  </sheetPr>
  <dimension ref="A1:M59"/>
  <sheetViews>
    <sheetView showGridLines="0" tabSelected="1" zoomScaleNormal="100" workbookViewId="0">
      <selection activeCell="C5" sqref="C5:E5"/>
    </sheetView>
  </sheetViews>
  <sheetFormatPr defaultColWidth="9.1796875" defaultRowHeight="17.5" x14ac:dyDescent="0.45"/>
  <cols>
    <col min="1" max="1" width="13.81640625" style="16" customWidth="1"/>
    <col min="2" max="2" width="28.453125" style="16" customWidth="1"/>
    <col min="3" max="3" width="28.1796875" style="16" customWidth="1"/>
    <col min="4" max="4" width="7.81640625" style="16" customWidth="1"/>
    <col min="5" max="5" width="13.81640625" style="17" customWidth="1"/>
    <col min="6" max="6" width="4.81640625" style="18" customWidth="1"/>
    <col min="7" max="8" width="29.1796875" style="12" customWidth="1"/>
    <col min="9" max="9" width="16.81640625" style="12" customWidth="1"/>
    <col min="10" max="10" width="4.453125" style="12" customWidth="1"/>
    <col min="11" max="13" width="22.453125" style="12" customWidth="1"/>
    <col min="14" max="16384" width="9.1796875" style="12"/>
  </cols>
  <sheetData>
    <row r="1" spans="1:13" ht="9.65" customHeight="1" x14ac:dyDescent="0.45"/>
    <row r="2" spans="1:13" ht="38.5" customHeight="1" thickBot="1" x14ac:dyDescent="0.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13" s="80" customFormat="1" ht="37" customHeight="1" thickBot="1" x14ac:dyDescent="0.9">
      <c r="A3" s="455" t="s">
        <v>360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7"/>
    </row>
    <row r="4" spans="1:13" ht="33" customHeight="1" thickBot="1" x14ac:dyDescent="0.5">
      <c r="A4" s="173"/>
      <c r="B4" s="173"/>
      <c r="C4" s="173"/>
      <c r="D4" s="173"/>
      <c r="E4" s="181"/>
      <c r="F4" s="14"/>
      <c r="G4" s="14"/>
      <c r="H4" s="14"/>
      <c r="I4" s="14"/>
      <c r="J4" s="14"/>
      <c r="K4" s="14"/>
      <c r="L4" s="14"/>
      <c r="M4" s="14"/>
    </row>
    <row r="5" spans="1:13" ht="22.5" customHeight="1" x14ac:dyDescent="0.45">
      <c r="A5" s="453" t="s">
        <v>359</v>
      </c>
      <c r="B5" s="454"/>
      <c r="C5" s="424"/>
      <c r="D5" s="425"/>
      <c r="E5" s="426"/>
      <c r="F5" s="14"/>
      <c r="G5" s="14"/>
      <c r="H5" s="14"/>
      <c r="I5" s="14"/>
      <c r="J5" s="14"/>
      <c r="K5" s="14"/>
      <c r="L5" s="14"/>
      <c r="M5" s="14"/>
    </row>
    <row r="6" spans="1:13" ht="22.5" customHeight="1" x14ac:dyDescent="0.45">
      <c r="A6" s="407" t="s">
        <v>357</v>
      </c>
      <c r="B6" s="433"/>
      <c r="C6" s="427"/>
      <c r="D6" s="428"/>
      <c r="E6" s="429"/>
      <c r="F6" s="14"/>
      <c r="G6" s="14"/>
      <c r="H6" s="14"/>
      <c r="I6" s="14"/>
      <c r="J6" s="14"/>
      <c r="K6" s="14"/>
      <c r="L6" s="14"/>
      <c r="M6" s="14"/>
    </row>
    <row r="7" spans="1:13" ht="22.5" customHeight="1" thickBot="1" x14ac:dyDescent="0.5">
      <c r="A7" s="407" t="s">
        <v>358</v>
      </c>
      <c r="B7" s="433"/>
      <c r="C7" s="427"/>
      <c r="D7" s="428"/>
      <c r="E7" s="429"/>
      <c r="F7" s="14"/>
      <c r="G7" s="14"/>
      <c r="H7" s="14"/>
      <c r="I7" s="14"/>
      <c r="J7" s="14"/>
      <c r="K7" s="14"/>
      <c r="L7" s="14"/>
      <c r="M7" s="14"/>
    </row>
    <row r="8" spans="1:13" ht="60" customHeight="1" x14ac:dyDescent="0.45">
      <c r="A8" s="407" t="s">
        <v>366</v>
      </c>
      <c r="B8" s="408"/>
      <c r="C8" s="430"/>
      <c r="D8" s="431"/>
      <c r="E8" s="432"/>
      <c r="F8" s="14"/>
      <c r="G8" s="14"/>
      <c r="H8" s="443" t="s">
        <v>367</v>
      </c>
      <c r="I8" s="444"/>
      <c r="J8" s="445"/>
      <c r="K8" s="182" t="s">
        <v>377</v>
      </c>
      <c r="L8" s="182" t="s">
        <v>368</v>
      </c>
      <c r="M8" s="183" t="s">
        <v>378</v>
      </c>
    </row>
    <row r="9" spans="1:13" ht="22.5" customHeight="1" x14ac:dyDescent="0.45">
      <c r="A9" s="407" t="s">
        <v>361</v>
      </c>
      <c r="B9" s="408"/>
      <c r="C9" s="434">
        <f>'Proffil Gwariant'!E33</f>
        <v>0</v>
      </c>
      <c r="D9" s="435"/>
      <c r="E9" s="436"/>
      <c r="F9" s="14"/>
      <c r="G9" s="14"/>
      <c r="H9" s="446" t="s">
        <v>369</v>
      </c>
      <c r="I9" s="447"/>
      <c r="J9" s="447"/>
      <c r="K9" s="179">
        <f>'Dadansoddiad Ariannol SPF'!L163</f>
        <v>0</v>
      </c>
      <c r="L9" s="179">
        <f>'Dadansoddiad Ariannol SPF'!M163</f>
        <v>0</v>
      </c>
      <c r="M9" s="180">
        <f>'Dadansoddiad Ariannol SPF'!N163</f>
        <v>0</v>
      </c>
    </row>
    <row r="10" spans="1:13" ht="22.5" customHeight="1" x14ac:dyDescent="0.45">
      <c r="A10" s="407" t="s">
        <v>362</v>
      </c>
      <c r="B10" s="408"/>
      <c r="C10" s="434">
        <f>'Dadansoddiad Ariannol SPF'!N167</f>
        <v>0</v>
      </c>
      <c r="D10" s="435"/>
      <c r="E10" s="436"/>
      <c r="F10" s="14"/>
      <c r="G10" s="14"/>
      <c r="H10" s="446" t="s">
        <v>370</v>
      </c>
      <c r="I10" s="447"/>
      <c r="J10" s="447"/>
      <c r="K10" s="179">
        <f>'Dadansoddiad Ariannol SPF'!L164</f>
        <v>0</v>
      </c>
      <c r="L10" s="179">
        <f>'Dadansoddiad Ariannol SPF'!M164</f>
        <v>0</v>
      </c>
      <c r="M10" s="180">
        <f>'Dadansoddiad Ariannol SPF'!N164</f>
        <v>0</v>
      </c>
    </row>
    <row r="11" spans="1:13" ht="22.5" customHeight="1" x14ac:dyDescent="0.45">
      <c r="A11" s="407" t="s">
        <v>363</v>
      </c>
      <c r="B11" s="408"/>
      <c r="C11" s="434">
        <f>'Proffil Gwariant'!K33</f>
        <v>0</v>
      </c>
      <c r="D11" s="435"/>
      <c r="E11" s="436"/>
      <c r="F11" s="14"/>
      <c r="G11" s="14"/>
      <c r="H11" s="446" t="s">
        <v>371</v>
      </c>
      <c r="I11" s="447"/>
      <c r="J11" s="447"/>
      <c r="K11" s="179">
        <f>'Dadansoddiad Ariannol SPF'!L165</f>
        <v>0</v>
      </c>
      <c r="L11" s="179">
        <f>'Dadansoddiad Ariannol SPF'!M165</f>
        <v>0</v>
      </c>
      <c r="M11" s="180">
        <f>'Dadansoddiad Ariannol SPF'!N165</f>
        <v>0</v>
      </c>
    </row>
    <row r="12" spans="1:13" ht="22.5" customHeight="1" thickBot="1" x14ac:dyDescent="0.5">
      <c r="A12" s="407" t="s">
        <v>364</v>
      </c>
      <c r="B12" s="408"/>
      <c r="C12" s="437"/>
      <c r="D12" s="438"/>
      <c r="E12" s="439"/>
      <c r="F12" s="14"/>
      <c r="G12" s="14"/>
      <c r="H12" s="448" t="s">
        <v>372</v>
      </c>
      <c r="I12" s="449"/>
      <c r="J12" s="449"/>
      <c r="K12" s="177">
        <f>'Dadansoddiad Ariannol SPF'!L166</f>
        <v>0</v>
      </c>
      <c r="L12" s="177">
        <f>'Dadansoddiad Ariannol SPF'!M166</f>
        <v>0</v>
      </c>
      <c r="M12" s="178">
        <f>'Dadansoddiad Ariannol SPF'!N166</f>
        <v>0</v>
      </c>
    </row>
    <row r="13" spans="1:13" ht="26.15" customHeight="1" thickBot="1" x14ac:dyDescent="0.5">
      <c r="A13" s="407" t="s">
        <v>365</v>
      </c>
      <c r="B13" s="408"/>
      <c r="C13" s="440"/>
      <c r="D13" s="441"/>
      <c r="E13" s="442"/>
      <c r="F13" s="14"/>
      <c r="G13" s="14"/>
      <c r="H13" s="450" t="s">
        <v>373</v>
      </c>
      <c r="I13" s="451"/>
      <c r="J13" s="451"/>
      <c r="K13" s="175">
        <f>SUM(K9:K12)</f>
        <v>0</v>
      </c>
      <c r="L13" s="175">
        <f>SUM(L9:L12)</f>
        <v>0</v>
      </c>
      <c r="M13" s="176">
        <f>SUM(M9:M12)</f>
        <v>0</v>
      </c>
    </row>
    <row r="14" spans="1:13" ht="31.5" customHeight="1" x14ac:dyDescent="0.45">
      <c r="A14" s="170"/>
      <c r="B14" s="170"/>
      <c r="C14" s="170"/>
      <c r="D14" s="171"/>
      <c r="E14" s="172"/>
      <c r="F14" s="14"/>
      <c r="G14" s="14"/>
      <c r="H14" s="14"/>
      <c r="I14" s="14"/>
      <c r="J14" s="14"/>
      <c r="K14" s="14"/>
      <c r="L14" s="14"/>
      <c r="M14" s="14"/>
    </row>
    <row r="15" spans="1:13" ht="27.65" customHeight="1" thickBot="1" x14ac:dyDescent="0.5">
      <c r="A15" s="173"/>
      <c r="B15" s="173"/>
      <c r="C15" s="173"/>
      <c r="D15" s="173"/>
      <c r="E15" s="173"/>
      <c r="F15" s="174"/>
      <c r="G15" s="14"/>
      <c r="H15" s="14"/>
      <c r="I15" s="14"/>
      <c r="J15" s="14"/>
      <c r="K15" s="14"/>
      <c r="L15" s="14"/>
      <c r="M15" s="14"/>
    </row>
    <row r="16" spans="1:13" ht="49" customHeight="1" thickBot="1" x14ac:dyDescent="0.5">
      <c r="A16" s="418" t="s">
        <v>376</v>
      </c>
      <c r="B16" s="419"/>
      <c r="C16" s="419"/>
      <c r="D16" s="419"/>
      <c r="E16" s="420"/>
      <c r="F16" s="14"/>
      <c r="G16" s="421" t="s">
        <v>374</v>
      </c>
      <c r="H16" s="422"/>
      <c r="I16" s="423"/>
      <c r="J16" s="134"/>
      <c r="K16" s="421" t="s">
        <v>375</v>
      </c>
      <c r="L16" s="422"/>
      <c r="M16" s="423"/>
    </row>
    <row r="17" spans="1:13" s="140" customFormat="1" ht="40.5" customHeight="1" x14ac:dyDescent="0.45">
      <c r="A17" s="409" t="str">
        <f>IF('Ymyriadau SPF'!B13="","",'Ymyriadau SPF'!B13)</f>
        <v/>
      </c>
      <c r="B17" s="410"/>
      <c r="C17" s="410"/>
      <c r="D17" s="410"/>
      <c r="E17" s="411"/>
      <c r="F17" s="236"/>
      <c r="G17" s="416" t="str">
        <f>IF('Allbynnau SPF'!B13="","",'Allbynnau SPF'!B13)</f>
        <v/>
      </c>
      <c r="H17" s="417"/>
      <c r="I17" s="238" t="str">
        <f>IF('Allbynnau SPF'!I13=0,"",'Allbynnau SPF'!I13)</f>
        <v/>
      </c>
      <c r="J17" s="236"/>
      <c r="K17" s="414" t="str">
        <f>IF('Canlyniadau SPF'!B13="","",'Canlyniadau SPF'!B13)</f>
        <v/>
      </c>
      <c r="L17" s="415"/>
      <c r="M17" s="237" t="str">
        <f>IF('Canlyniadau SPF'!B13="","",'Canlyniadau SPF'!I13)</f>
        <v/>
      </c>
    </row>
    <row r="18" spans="1:13" s="22" customFormat="1" ht="40.5" customHeight="1" x14ac:dyDescent="0.45">
      <c r="A18" s="409" t="str">
        <f>IF('Ymyriadau SPF'!B14="","",'Ymyriadau SPF'!B14)</f>
        <v/>
      </c>
      <c r="B18" s="410"/>
      <c r="C18" s="410"/>
      <c r="D18" s="410"/>
      <c r="E18" s="411"/>
      <c r="F18" s="46"/>
      <c r="G18" s="416" t="str">
        <f>IF('Allbynnau SPF'!B14="","",'Allbynnau SPF'!B14)</f>
        <v/>
      </c>
      <c r="H18" s="417"/>
      <c r="I18" s="238" t="str">
        <f>IF('Allbynnau SPF'!I14=0,"",'Allbynnau SPF'!I14)</f>
        <v/>
      </c>
      <c r="J18" s="46"/>
      <c r="K18" s="414" t="str">
        <f>IF('Canlyniadau SPF'!B14="","",'Canlyniadau SPF'!B14)</f>
        <v/>
      </c>
      <c r="L18" s="415"/>
      <c r="M18" s="239" t="str">
        <f>IF('Canlyniadau SPF'!B14="","",'Canlyniadau SPF'!I14)</f>
        <v/>
      </c>
    </row>
    <row r="19" spans="1:13" s="22" customFormat="1" ht="40.5" customHeight="1" x14ac:dyDescent="0.45">
      <c r="A19" s="409" t="str">
        <f>IF('Ymyriadau SPF'!B15="","",'Ymyriadau SPF'!B15)</f>
        <v/>
      </c>
      <c r="B19" s="410"/>
      <c r="C19" s="410"/>
      <c r="D19" s="410"/>
      <c r="E19" s="411"/>
      <c r="F19" s="46"/>
      <c r="G19" s="416" t="str">
        <f>IF('Allbynnau SPF'!B15="","",'Allbynnau SPF'!B15)</f>
        <v/>
      </c>
      <c r="H19" s="417"/>
      <c r="I19" s="238" t="str">
        <f>IF('Allbynnau SPF'!I15=0,"",'Allbynnau SPF'!I15)</f>
        <v/>
      </c>
      <c r="J19" s="46"/>
      <c r="K19" s="414" t="str">
        <f>IF('Canlyniadau SPF'!B15="","",'Canlyniadau SPF'!B15)</f>
        <v/>
      </c>
      <c r="L19" s="415"/>
      <c r="M19" s="239" t="str">
        <f>IF('Canlyniadau SPF'!B15="","",'Canlyniadau SPF'!I15)</f>
        <v/>
      </c>
    </row>
    <row r="20" spans="1:13" s="22" customFormat="1" ht="40.5" customHeight="1" x14ac:dyDescent="0.45">
      <c r="A20" s="409" t="str">
        <f>IF('Ymyriadau SPF'!B16="","",'Ymyriadau SPF'!B16)</f>
        <v/>
      </c>
      <c r="B20" s="410"/>
      <c r="C20" s="410"/>
      <c r="D20" s="410"/>
      <c r="E20" s="411"/>
      <c r="F20" s="46"/>
      <c r="G20" s="416" t="str">
        <f>IF('Allbynnau SPF'!B16="","",'Allbynnau SPF'!B16)</f>
        <v/>
      </c>
      <c r="H20" s="417"/>
      <c r="I20" s="238" t="str">
        <f>IF('Allbynnau SPF'!I16=0,"",'Allbynnau SPF'!I16)</f>
        <v/>
      </c>
      <c r="J20" s="46"/>
      <c r="K20" s="414" t="str">
        <f>IF('Canlyniadau SPF'!B16="","",'Canlyniadau SPF'!B16)</f>
        <v/>
      </c>
      <c r="L20" s="415"/>
      <c r="M20" s="239" t="str">
        <f>IF('Canlyniadau SPF'!B16="","",'Canlyniadau SPF'!I16)</f>
        <v/>
      </c>
    </row>
    <row r="21" spans="1:13" s="22" customFormat="1" ht="40.5" customHeight="1" x14ac:dyDescent="0.45">
      <c r="A21" s="409" t="str">
        <f>IF('Ymyriadau SPF'!B17="","",'Ymyriadau SPF'!B17)</f>
        <v/>
      </c>
      <c r="B21" s="410"/>
      <c r="C21" s="410"/>
      <c r="D21" s="410"/>
      <c r="E21" s="411"/>
      <c r="F21" s="46"/>
      <c r="G21" s="416" t="str">
        <f>IF('Allbynnau SPF'!B17="","",'Allbynnau SPF'!B17)</f>
        <v/>
      </c>
      <c r="H21" s="417"/>
      <c r="I21" s="238" t="str">
        <f>IF('Allbynnau SPF'!I17=0,"",'Allbynnau SPF'!I17)</f>
        <v/>
      </c>
      <c r="J21" s="46"/>
      <c r="K21" s="414" t="str">
        <f>IF('Canlyniadau SPF'!B17="","",'Canlyniadau SPF'!B17)</f>
        <v/>
      </c>
      <c r="L21" s="415"/>
      <c r="M21" s="239" t="str">
        <f>IF('Canlyniadau SPF'!B17="","",'Canlyniadau SPF'!I17)</f>
        <v/>
      </c>
    </row>
    <row r="22" spans="1:13" s="22" customFormat="1" ht="40.5" customHeight="1" x14ac:dyDescent="0.45">
      <c r="A22" s="409" t="str">
        <f>IF('Ymyriadau SPF'!B18="","",'Ymyriadau SPF'!B18)</f>
        <v/>
      </c>
      <c r="B22" s="410"/>
      <c r="C22" s="410"/>
      <c r="D22" s="410"/>
      <c r="E22" s="411"/>
      <c r="F22" s="46"/>
      <c r="G22" s="416" t="str">
        <f>IF('Allbynnau SPF'!B18="","",'Allbynnau SPF'!B18)</f>
        <v/>
      </c>
      <c r="H22" s="417"/>
      <c r="I22" s="238" t="str">
        <f>IF('Allbynnau SPF'!I18=0,"",'Allbynnau SPF'!I18)</f>
        <v/>
      </c>
      <c r="J22" s="46"/>
      <c r="K22" s="414" t="str">
        <f>IF('Canlyniadau SPF'!B18="","",'Canlyniadau SPF'!B18)</f>
        <v/>
      </c>
      <c r="L22" s="415"/>
      <c r="M22" s="239" t="str">
        <f>IF('Canlyniadau SPF'!B18="","",'Canlyniadau SPF'!I18)</f>
        <v/>
      </c>
    </row>
    <row r="23" spans="1:13" s="22" customFormat="1" ht="40.5" customHeight="1" x14ac:dyDescent="0.45">
      <c r="A23" s="409" t="str">
        <f>IF('Ymyriadau SPF'!B19="","",'Ymyriadau SPF'!B19)</f>
        <v/>
      </c>
      <c r="B23" s="410"/>
      <c r="C23" s="410"/>
      <c r="D23" s="410"/>
      <c r="E23" s="411"/>
      <c r="F23" s="46"/>
      <c r="G23" s="416" t="str">
        <f>IF('Allbynnau SPF'!B19="","",'Allbynnau SPF'!B19)</f>
        <v/>
      </c>
      <c r="H23" s="417"/>
      <c r="I23" s="238" t="str">
        <f>IF('Allbynnau SPF'!I19=0,"",'Allbynnau SPF'!I19)</f>
        <v/>
      </c>
      <c r="J23" s="46"/>
      <c r="K23" s="414" t="str">
        <f>IF('Canlyniadau SPF'!B19="","",'Canlyniadau SPF'!B19)</f>
        <v/>
      </c>
      <c r="L23" s="415"/>
      <c r="M23" s="239" t="str">
        <f>IF('Canlyniadau SPF'!B19="","",'Canlyniadau SPF'!I19)</f>
        <v/>
      </c>
    </row>
    <row r="24" spans="1:13" s="22" customFormat="1" ht="40.5" customHeight="1" x14ac:dyDescent="0.45">
      <c r="A24" s="409" t="str">
        <f>IF('Ymyriadau SPF'!B20="","",'Ymyriadau SPF'!B20)</f>
        <v/>
      </c>
      <c r="B24" s="410"/>
      <c r="C24" s="410"/>
      <c r="D24" s="410"/>
      <c r="E24" s="411"/>
      <c r="F24" s="46"/>
      <c r="G24" s="416" t="str">
        <f>IF('Allbynnau SPF'!B20="","",'Allbynnau SPF'!B20)</f>
        <v/>
      </c>
      <c r="H24" s="417"/>
      <c r="I24" s="238" t="str">
        <f>IF('Allbynnau SPF'!I20=0,"",'Allbynnau SPF'!I20)</f>
        <v/>
      </c>
      <c r="J24" s="46"/>
      <c r="K24" s="414" t="str">
        <f>IF('Canlyniadau SPF'!B20="","",'Canlyniadau SPF'!B20)</f>
        <v/>
      </c>
      <c r="L24" s="415"/>
      <c r="M24" s="239" t="str">
        <f>IF('Canlyniadau SPF'!B20="","",'Canlyniadau SPF'!I20)</f>
        <v/>
      </c>
    </row>
    <row r="25" spans="1:13" s="22" customFormat="1" ht="40.5" customHeight="1" x14ac:dyDescent="0.45">
      <c r="A25" s="409" t="str">
        <f>IF('Ymyriadau SPF'!B31="","",'Ymyriadau SPF'!B31)</f>
        <v/>
      </c>
      <c r="B25" s="410"/>
      <c r="C25" s="410"/>
      <c r="D25" s="410"/>
      <c r="E25" s="411"/>
      <c r="F25" s="46"/>
      <c r="G25" s="416" t="str">
        <f>IF('Allbynnau SPF'!B21="","",'Allbynnau SPF'!B21)</f>
        <v/>
      </c>
      <c r="H25" s="417"/>
      <c r="I25" s="238" t="str">
        <f>IF('Allbynnau SPF'!I21=0,"",'Allbynnau SPF'!I21)</f>
        <v/>
      </c>
      <c r="J25" s="46"/>
      <c r="K25" s="414" t="str">
        <f>IF('Canlyniadau SPF'!B21="","",'Canlyniadau SPF'!B21)</f>
        <v/>
      </c>
      <c r="L25" s="415"/>
      <c r="M25" s="239" t="str">
        <f>IF('Canlyniadau SPF'!B21="","",'Canlyniadau SPF'!I21)</f>
        <v/>
      </c>
    </row>
    <row r="26" spans="1:13" s="22" customFormat="1" ht="40.5" customHeight="1" x14ac:dyDescent="0.45">
      <c r="A26" s="409" t="str">
        <f>IF('Ymyriadau SPF'!B32="","",'Ymyriadau SPF'!B32)</f>
        <v/>
      </c>
      <c r="B26" s="410"/>
      <c r="C26" s="410"/>
      <c r="D26" s="410"/>
      <c r="E26" s="411"/>
      <c r="F26" s="46"/>
      <c r="G26" s="416" t="str">
        <f>IF('Allbynnau SPF'!B22="","",'Allbynnau SPF'!B22)</f>
        <v/>
      </c>
      <c r="H26" s="417"/>
      <c r="I26" s="238" t="str">
        <f>IF('Allbynnau SPF'!I22=0,"",'Allbynnau SPF'!I22)</f>
        <v/>
      </c>
      <c r="J26" s="46"/>
      <c r="K26" s="414" t="str">
        <f>IF('Canlyniadau SPF'!B22="","",'Canlyniadau SPF'!B22)</f>
        <v/>
      </c>
      <c r="L26" s="415"/>
      <c r="M26" s="239" t="str">
        <f>IF('Canlyniadau SPF'!B22="","",'Canlyniadau SPF'!I22)</f>
        <v/>
      </c>
    </row>
    <row r="27" spans="1:13" s="22" customFormat="1" ht="40.5" customHeight="1" x14ac:dyDescent="0.45">
      <c r="A27" s="409" t="str">
        <f>IF('Ymyriadau SPF'!B33="","",'Ymyriadau SPF'!B33)</f>
        <v/>
      </c>
      <c r="B27" s="410"/>
      <c r="C27" s="410"/>
      <c r="D27" s="410"/>
      <c r="E27" s="411"/>
      <c r="F27" s="46"/>
      <c r="G27" s="416" t="str">
        <f>IF('Allbynnau SPF'!B23="","",'Allbynnau SPF'!B23)</f>
        <v/>
      </c>
      <c r="H27" s="417"/>
      <c r="I27" s="238" t="str">
        <f>IF('Allbynnau SPF'!I23=0,"",'Allbynnau SPF'!I23)</f>
        <v/>
      </c>
      <c r="J27" s="46"/>
      <c r="K27" s="414" t="str">
        <f>IF('Canlyniadau SPF'!B23="","",'Canlyniadau SPF'!B23)</f>
        <v/>
      </c>
      <c r="L27" s="415"/>
      <c r="M27" s="239" t="str">
        <f>IF('Canlyniadau SPF'!B23="","",'Canlyniadau SPF'!I23)</f>
        <v/>
      </c>
    </row>
    <row r="28" spans="1:13" s="22" customFormat="1" ht="40.5" customHeight="1" x14ac:dyDescent="0.45">
      <c r="A28" s="409" t="str">
        <f>IF('Ymyriadau SPF'!B34="","",'Ymyriadau SPF'!B34)</f>
        <v/>
      </c>
      <c r="B28" s="410"/>
      <c r="C28" s="410"/>
      <c r="D28" s="410"/>
      <c r="E28" s="411"/>
      <c r="F28" s="46"/>
      <c r="G28" s="416" t="str">
        <f>IF('Allbynnau SPF'!B24="","",'Allbynnau SPF'!B24)</f>
        <v/>
      </c>
      <c r="H28" s="417"/>
      <c r="I28" s="238" t="str">
        <f>IF('Allbynnau SPF'!I24=0,"",'Allbynnau SPF'!I24)</f>
        <v/>
      </c>
      <c r="J28" s="46"/>
      <c r="K28" s="412" t="str">
        <f>IF('Canlyniadau SPF'!B24="","",'Canlyniadau SPF'!B24)</f>
        <v/>
      </c>
      <c r="L28" s="413"/>
      <c r="M28" s="239" t="str">
        <f>IF('Canlyniadau SPF'!B24="","",'Canlyniadau SPF'!I24)</f>
        <v/>
      </c>
    </row>
    <row r="29" spans="1:13" s="22" customFormat="1" ht="40.5" customHeight="1" x14ac:dyDescent="0.45">
      <c r="A29" s="409" t="str">
        <f>IF('Ymyriadau SPF'!B35="","",'Ymyriadau SPF'!B35)</f>
        <v/>
      </c>
      <c r="B29" s="410"/>
      <c r="C29" s="410"/>
      <c r="D29" s="410"/>
      <c r="E29" s="411"/>
      <c r="F29" s="46"/>
      <c r="G29" s="416" t="str">
        <f>IF('Allbynnau SPF'!B25="","",'Allbynnau SPF'!B25)</f>
        <v/>
      </c>
      <c r="H29" s="417"/>
      <c r="I29" s="238" t="str">
        <f>IF('Allbynnau SPF'!I25=0,"",'Allbynnau SPF'!I25)</f>
        <v/>
      </c>
      <c r="J29" s="46"/>
      <c r="K29" s="412" t="str">
        <f>IF('Canlyniadau SPF'!B25="","",'Canlyniadau SPF'!B25)</f>
        <v/>
      </c>
      <c r="L29" s="413"/>
      <c r="M29" s="239" t="str">
        <f>IF('Canlyniadau SPF'!B25="","",'Canlyniadau SPF'!I25)</f>
        <v/>
      </c>
    </row>
    <row r="30" spans="1:13" s="22" customFormat="1" ht="40.5" customHeight="1" x14ac:dyDescent="0.45">
      <c r="A30" s="409" t="str">
        <f>IF('Ymyriadau SPF'!B36="","",'Ymyriadau SPF'!B36)</f>
        <v/>
      </c>
      <c r="B30" s="410"/>
      <c r="C30" s="410"/>
      <c r="D30" s="410"/>
      <c r="E30" s="411"/>
      <c r="F30" s="46"/>
      <c r="G30" s="416" t="str">
        <f>IF('Allbynnau SPF'!B26="","",'Allbynnau SPF'!B26)</f>
        <v/>
      </c>
      <c r="H30" s="417"/>
      <c r="I30" s="238" t="str">
        <f>IF('Allbynnau SPF'!I26=0,"",'Allbynnau SPF'!I26)</f>
        <v/>
      </c>
      <c r="J30" s="46"/>
      <c r="K30" s="412" t="str">
        <f>IF('Canlyniadau SPF'!B26="","",'Canlyniadau SPF'!B26)</f>
        <v/>
      </c>
      <c r="L30" s="413"/>
      <c r="M30" s="239" t="str">
        <f>IF('Canlyniadau SPF'!B26="","",'Canlyniadau SPF'!I26)</f>
        <v/>
      </c>
    </row>
    <row r="31" spans="1:13" s="22" customFormat="1" ht="40.5" customHeight="1" x14ac:dyDescent="0.45">
      <c r="A31" s="409" t="str">
        <f>IF('Ymyriadau SPF'!B37="","",'Ymyriadau SPF'!B37)</f>
        <v/>
      </c>
      <c r="B31" s="410"/>
      <c r="C31" s="410"/>
      <c r="D31" s="410"/>
      <c r="E31" s="411"/>
      <c r="F31" s="46"/>
      <c r="G31" s="416" t="str">
        <f>IF('Allbynnau SPF'!B27="","",'Allbynnau SPF'!B27)</f>
        <v/>
      </c>
      <c r="H31" s="417"/>
      <c r="I31" s="238" t="str">
        <f>IF('Allbynnau SPF'!I27=0,"",'Allbynnau SPF'!I27)</f>
        <v/>
      </c>
      <c r="J31" s="46"/>
      <c r="K31" s="412" t="str">
        <f>IF('Canlyniadau SPF'!B27="","",'Canlyniadau SPF'!B27)</f>
        <v/>
      </c>
      <c r="L31" s="413"/>
      <c r="M31" s="239" t="str">
        <f>IF('Canlyniadau SPF'!B27="","",'Canlyniadau SPF'!I27)</f>
        <v/>
      </c>
    </row>
    <row r="32" spans="1:13" s="22" customFormat="1" ht="40.5" customHeight="1" x14ac:dyDescent="0.45">
      <c r="A32" s="409" t="str">
        <f>IF('Ymyriadau SPF'!B38="","",'Ymyriadau SPF'!B38)</f>
        <v/>
      </c>
      <c r="B32" s="410"/>
      <c r="C32" s="410"/>
      <c r="D32" s="410"/>
      <c r="E32" s="411"/>
      <c r="F32" s="46"/>
      <c r="G32" s="416" t="str">
        <f>IF('Allbynnau SPF'!B28="","",'Allbynnau SPF'!B28)</f>
        <v/>
      </c>
      <c r="H32" s="417"/>
      <c r="I32" s="238" t="str">
        <f>IF('Allbynnau SPF'!I28=0,"",'Allbynnau SPF'!I28)</f>
        <v/>
      </c>
      <c r="J32" s="46"/>
      <c r="K32" s="412" t="str">
        <f>IF('Canlyniadau SPF'!B28="","",'Canlyniadau SPF'!B28)</f>
        <v/>
      </c>
      <c r="L32" s="413"/>
      <c r="M32" s="239" t="str">
        <f>IF('Canlyniadau SPF'!B28="","",'Canlyniadau SPF'!I28)</f>
        <v/>
      </c>
    </row>
    <row r="33" spans="1:13" s="22" customFormat="1" ht="40.5" customHeight="1" x14ac:dyDescent="0.45">
      <c r="A33" s="409" t="str">
        <f>IF('Ymyriadau SPF'!B39="","",'Ymyriadau SPF'!B39)</f>
        <v/>
      </c>
      <c r="B33" s="410"/>
      <c r="C33" s="410"/>
      <c r="D33" s="410"/>
      <c r="E33" s="411"/>
      <c r="F33" s="46"/>
      <c r="G33" s="416" t="str">
        <f>IF('Allbynnau SPF'!B29="","",'Allbynnau SPF'!B29)</f>
        <v/>
      </c>
      <c r="H33" s="417"/>
      <c r="I33" s="238" t="str">
        <f>IF('Allbynnau SPF'!I29=0,"",'Allbynnau SPF'!I29)</f>
        <v/>
      </c>
      <c r="J33" s="46"/>
      <c r="K33" s="412" t="str">
        <f>IF('Canlyniadau SPF'!B29="","",'Canlyniadau SPF'!B29)</f>
        <v/>
      </c>
      <c r="L33" s="413"/>
      <c r="M33" s="239" t="str">
        <f>IF('Canlyniadau SPF'!B29="","",'Canlyniadau SPF'!I29)</f>
        <v/>
      </c>
    </row>
    <row r="34" spans="1:13" s="22" customFormat="1" ht="40.5" customHeight="1" x14ac:dyDescent="0.45">
      <c r="A34" s="409" t="str">
        <f>IF('Ymyriadau SPF'!B40="","",'Ymyriadau SPF'!B40)</f>
        <v/>
      </c>
      <c r="B34" s="410"/>
      <c r="C34" s="410"/>
      <c r="D34" s="410"/>
      <c r="E34" s="411"/>
      <c r="F34" s="46"/>
      <c r="G34" s="416" t="str">
        <f>IF('Allbynnau SPF'!B30="","",'Allbynnau SPF'!B30)</f>
        <v/>
      </c>
      <c r="H34" s="417"/>
      <c r="I34" s="238" t="str">
        <f>IF('Allbynnau SPF'!I30=0,"",'Allbynnau SPF'!I30)</f>
        <v/>
      </c>
      <c r="J34" s="46"/>
      <c r="K34" s="412" t="str">
        <f>IF('Canlyniadau SPF'!B30="","",'Canlyniadau SPF'!B30)</f>
        <v/>
      </c>
      <c r="L34" s="413"/>
      <c r="M34" s="239" t="str">
        <f>IF('Canlyniadau SPF'!B30="","",'Canlyniadau SPF'!I30)</f>
        <v/>
      </c>
    </row>
    <row r="35" spans="1:13" s="22" customFormat="1" ht="40.5" customHeight="1" x14ac:dyDescent="0.45">
      <c r="A35" s="409" t="str">
        <f>IF('Ymyriadau SPF'!B41="","",'Ymyriadau SPF'!B41)</f>
        <v/>
      </c>
      <c r="B35" s="410"/>
      <c r="C35" s="410"/>
      <c r="D35" s="410"/>
      <c r="E35" s="411"/>
      <c r="F35" s="46"/>
      <c r="G35" s="416" t="str">
        <f>IF('Allbynnau SPF'!B31="","",'Allbynnau SPF'!B31)</f>
        <v/>
      </c>
      <c r="H35" s="417"/>
      <c r="I35" s="238" t="str">
        <f>IF('Allbynnau SPF'!I31=0,"",'Allbynnau SPF'!I31)</f>
        <v/>
      </c>
      <c r="J35" s="46"/>
      <c r="K35" s="412" t="str">
        <f>IF('Canlyniadau SPF'!B31="","",'Canlyniadau SPF'!B31)</f>
        <v/>
      </c>
      <c r="L35" s="413"/>
      <c r="M35" s="239" t="str">
        <f>IF('Canlyniadau SPF'!B31="","",'Canlyniadau SPF'!I31)</f>
        <v/>
      </c>
    </row>
    <row r="36" spans="1:13" s="22" customFormat="1" ht="40.5" customHeight="1" x14ac:dyDescent="0.45">
      <c r="A36" s="409" t="str">
        <f>IF('Ymyriadau SPF'!B42="","",'Ymyriadau SPF'!B42)</f>
        <v/>
      </c>
      <c r="B36" s="410"/>
      <c r="C36" s="410"/>
      <c r="D36" s="410"/>
      <c r="E36" s="411"/>
      <c r="F36" s="46"/>
      <c r="G36" s="416" t="str">
        <f>IF('Allbynnau SPF'!B32="","",'Allbynnau SPF'!B32)</f>
        <v/>
      </c>
      <c r="H36" s="417"/>
      <c r="I36" s="238" t="str">
        <f>IF('Allbynnau SPF'!I32=0,"",'Allbynnau SPF'!I32)</f>
        <v/>
      </c>
      <c r="J36" s="46"/>
      <c r="K36" s="412" t="str">
        <f>IF('Canlyniadau SPF'!B32="","",'Canlyniadau SPF'!B32)</f>
        <v/>
      </c>
      <c r="L36" s="413"/>
      <c r="M36" s="239" t="str">
        <f>IF('Canlyniadau SPF'!B32="","",'Canlyniadau SPF'!I32)</f>
        <v/>
      </c>
    </row>
    <row r="37" spans="1:13" x14ac:dyDescent="0.45">
      <c r="A37" s="168"/>
      <c r="B37" s="168"/>
      <c r="C37" s="168"/>
      <c r="D37" s="168"/>
      <c r="E37" s="12"/>
      <c r="F37" s="12"/>
    </row>
    <row r="38" spans="1:13" x14ac:dyDescent="0.45">
      <c r="A38" s="168"/>
      <c r="B38" s="168"/>
      <c r="C38" s="168"/>
      <c r="D38" s="168"/>
      <c r="E38" s="84"/>
      <c r="F38" s="85"/>
    </row>
    <row r="39" spans="1:13" ht="28" customHeight="1" x14ac:dyDescent="0.45">
      <c r="A39" s="12"/>
      <c r="B39" s="12"/>
      <c r="C39" s="12"/>
      <c r="D39" s="133"/>
      <c r="E39" s="12"/>
      <c r="F39" s="12"/>
    </row>
    <row r="40" spans="1:13" ht="29.15" customHeight="1" x14ac:dyDescent="0.45">
      <c r="A40" s="12"/>
      <c r="B40" s="12"/>
      <c r="C40" s="12"/>
      <c r="D40" s="133"/>
      <c r="E40" s="12"/>
      <c r="F40" s="12"/>
    </row>
    <row r="41" spans="1:13" ht="29.15" customHeight="1" x14ac:dyDescent="0.45">
      <c r="A41" s="12"/>
      <c r="B41" s="12"/>
      <c r="C41" s="12"/>
      <c r="D41" s="133"/>
      <c r="E41" s="12"/>
      <c r="F41" s="12"/>
    </row>
    <row r="42" spans="1:13" ht="29.15" customHeight="1" x14ac:dyDescent="0.45">
      <c r="A42" s="12"/>
      <c r="B42" s="12"/>
      <c r="C42" s="12"/>
      <c r="D42" s="133"/>
      <c r="E42" s="12"/>
      <c r="F42" s="12"/>
    </row>
    <row r="43" spans="1:13" ht="29.15" customHeight="1" x14ac:dyDescent="0.45">
      <c r="A43" s="12"/>
      <c r="B43" s="12"/>
      <c r="C43" s="12"/>
      <c r="D43" s="12"/>
      <c r="E43" s="12"/>
      <c r="F43" s="12"/>
    </row>
    <row r="44" spans="1:13" ht="29.15" customHeight="1" x14ac:dyDescent="0.45">
      <c r="A44" s="12"/>
      <c r="B44" s="12"/>
      <c r="C44" s="12"/>
      <c r="D44" s="169"/>
      <c r="E44" s="12"/>
      <c r="F44" s="12"/>
    </row>
    <row r="45" spans="1:13" ht="29.15" customHeight="1" x14ac:dyDescent="0.45">
      <c r="A45" s="12"/>
      <c r="B45" s="12"/>
      <c r="C45" s="12"/>
      <c r="D45" s="169"/>
      <c r="E45" s="12"/>
      <c r="F45" s="12"/>
    </row>
    <row r="46" spans="1:13" ht="29.15" customHeight="1" x14ac:dyDescent="0.45">
      <c r="A46" s="12"/>
      <c r="B46" s="12"/>
      <c r="C46" s="12"/>
      <c r="D46" s="169"/>
      <c r="E46" s="12"/>
      <c r="F46" s="12"/>
    </row>
    <row r="47" spans="1:13" ht="29.15" customHeight="1" x14ac:dyDescent="0.45">
      <c r="A47" s="12"/>
      <c r="B47" s="12"/>
      <c r="C47" s="12"/>
      <c r="D47" s="12"/>
      <c r="E47" s="12"/>
      <c r="F47" s="12"/>
    </row>
    <row r="48" spans="1:13" ht="29.15" customHeight="1" x14ac:dyDescent="0.45">
      <c r="A48" s="12"/>
      <c r="B48" s="12"/>
      <c r="C48" s="12"/>
      <c r="D48" s="169"/>
      <c r="E48" s="12"/>
      <c r="F48" s="12"/>
    </row>
    <row r="49" spans="4:4" s="12" customFormat="1" ht="29.15" customHeight="1" x14ac:dyDescent="0.45">
      <c r="D49" s="169"/>
    </row>
    <row r="50" spans="4:4" s="12" customFormat="1" ht="29.15" customHeight="1" x14ac:dyDescent="0.45"/>
    <row r="51" spans="4:4" s="12" customFormat="1" ht="29.15" customHeight="1" x14ac:dyDescent="0.45">
      <c r="D51" s="169"/>
    </row>
    <row r="52" spans="4:4" s="12" customFormat="1" ht="29.15" customHeight="1" x14ac:dyDescent="0.45">
      <c r="D52" s="169"/>
    </row>
    <row r="53" spans="4:4" s="12" customFormat="1" ht="29.15" customHeight="1" x14ac:dyDescent="0.45">
      <c r="D53" s="169"/>
    </row>
    <row r="54" spans="4:4" s="12" customFormat="1" ht="29.15" customHeight="1" x14ac:dyDescent="0.45"/>
    <row r="55" spans="4:4" s="12" customFormat="1" ht="29.15" customHeight="1" x14ac:dyDescent="0.45">
      <c r="D55" s="169"/>
    </row>
    <row r="56" spans="4:4" s="12" customFormat="1" ht="29.15" customHeight="1" x14ac:dyDescent="0.45">
      <c r="D56" s="169"/>
    </row>
    <row r="57" spans="4:4" s="12" customFormat="1" ht="29.15" customHeight="1" x14ac:dyDescent="0.45">
      <c r="D57" s="169"/>
    </row>
    <row r="58" spans="4:4" s="12" customFormat="1" ht="29.15" customHeight="1" x14ac:dyDescent="0.45"/>
    <row r="59" spans="4:4" s="12" customFormat="1" ht="29.15" customHeight="1" x14ac:dyDescent="0.45"/>
  </sheetData>
  <sheetProtection algorithmName="SHA-512" hashValue="IHbuxDoGZze0zgGPKIz8Fie8esSNFHBjifG2N+YoYmbwAp4UF5L5NVO0kZq2syczfUdNWLIT7tFqqA5p5GXTkg==" saltValue="9QJGWtsvfPR/ukD6rLHVGg==" spinCount="100000" sheet="1" formatCells="0" formatColumns="0" formatRows="0" insertColumns="0" insertRows="0" selectLockedCells="1"/>
  <mergeCells count="89">
    <mergeCell ref="A2:M2"/>
    <mergeCell ref="A5:B5"/>
    <mergeCell ref="A7:B7"/>
    <mergeCell ref="A8:B8"/>
    <mergeCell ref="A3:M3"/>
    <mergeCell ref="K16:M16"/>
    <mergeCell ref="H8:J8"/>
    <mergeCell ref="H9:J9"/>
    <mergeCell ref="H10:J10"/>
    <mergeCell ref="H11:J11"/>
    <mergeCell ref="H12:J12"/>
    <mergeCell ref="H13:J13"/>
    <mergeCell ref="A16:E16"/>
    <mergeCell ref="G16:I16"/>
    <mergeCell ref="C5:E5"/>
    <mergeCell ref="C6:E6"/>
    <mergeCell ref="C7:E7"/>
    <mergeCell ref="C8:E8"/>
    <mergeCell ref="A6:B6"/>
    <mergeCell ref="A11:B11"/>
    <mergeCell ref="A12:B12"/>
    <mergeCell ref="A13:B13"/>
    <mergeCell ref="C9:E9"/>
    <mergeCell ref="C10:E10"/>
    <mergeCell ref="C11:E11"/>
    <mergeCell ref="C12:E12"/>
    <mergeCell ref="C13:E13"/>
    <mergeCell ref="A9:B9"/>
    <mergeCell ref="G22:H22"/>
    <mergeCell ref="G23:H23"/>
    <mergeCell ref="G24:H24"/>
    <mergeCell ref="G25:H25"/>
    <mergeCell ref="K36:L36"/>
    <mergeCell ref="G35:H35"/>
    <mergeCell ref="K35:L35"/>
    <mergeCell ref="G30:H30"/>
    <mergeCell ref="K30:L30"/>
    <mergeCell ref="G36:H36"/>
    <mergeCell ref="G31:H31"/>
    <mergeCell ref="G32:H32"/>
    <mergeCell ref="G33:H33"/>
    <mergeCell ref="G34:H34"/>
    <mergeCell ref="G28:H28"/>
    <mergeCell ref="G29:H29"/>
    <mergeCell ref="K17:L17"/>
    <mergeCell ref="K18:L18"/>
    <mergeCell ref="A17:E17"/>
    <mergeCell ref="A20:E20"/>
    <mergeCell ref="A21:E21"/>
    <mergeCell ref="G17:H17"/>
    <mergeCell ref="G18:H18"/>
    <mergeCell ref="G19:H19"/>
    <mergeCell ref="G20:H20"/>
    <mergeCell ref="A18:E18"/>
    <mergeCell ref="A19:E19"/>
    <mergeCell ref="G21:H21"/>
    <mergeCell ref="G26:H26"/>
    <mergeCell ref="G27:H27"/>
    <mergeCell ref="K31:L31"/>
    <mergeCell ref="K32:L32"/>
    <mergeCell ref="K33:L33"/>
    <mergeCell ref="K28:L28"/>
    <mergeCell ref="K29:L29"/>
    <mergeCell ref="K34:L34"/>
    <mergeCell ref="K25:L25"/>
    <mergeCell ref="K26:L26"/>
    <mergeCell ref="K27:L27"/>
    <mergeCell ref="K19:L19"/>
    <mergeCell ref="K21:L21"/>
    <mergeCell ref="K22:L22"/>
    <mergeCell ref="K23:L23"/>
    <mergeCell ref="K24:L24"/>
    <mergeCell ref="K20:L20"/>
    <mergeCell ref="A10:B10"/>
    <mergeCell ref="A35:E35"/>
    <mergeCell ref="A36:E36"/>
    <mergeCell ref="A24:E24"/>
    <mergeCell ref="A25:E25"/>
    <mergeCell ref="A26:E26"/>
    <mergeCell ref="A27:E27"/>
    <mergeCell ref="A28:E28"/>
    <mergeCell ref="A29:E29"/>
    <mergeCell ref="A30:E30"/>
    <mergeCell ref="A33:E33"/>
    <mergeCell ref="A34:E34"/>
    <mergeCell ref="A31:E31"/>
    <mergeCell ref="A32:E32"/>
    <mergeCell ref="A22:E22"/>
    <mergeCell ref="A23:E23"/>
  </mergeCells>
  <conditionalFormatting sqref="L9:M12">
    <cfRule type="containsText" dxfId="29" priority="9" operator="containsText" text="error">
      <formula>NOT(ISERROR(SEARCH("error",L9)))</formula>
    </cfRule>
  </conditionalFormatting>
  <conditionalFormatting sqref="L8:M8">
    <cfRule type="containsText" dxfId="28" priority="1" operator="containsText" text="error">
      <formula>NOT(ISERROR(SEARCH("error",L8)))</formula>
    </cfRule>
  </conditionalFormatting>
  <pageMargins left="0.25" right="0.25" top="0.75" bottom="0.75" header="0.3" footer="0.3"/>
  <pageSetup paperSize="8" scale="58" orientation="portrait" r:id="rId1"/>
  <headerFooter>
    <oddHeader>&amp;R&amp;G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9329-17D0-4B17-AF0D-6BACA73A85D8}">
  <sheetPr codeName="Sheet5">
    <tabColor theme="9" tint="0.79998168889431442"/>
    <pageSetUpPr fitToPage="1"/>
  </sheetPr>
  <dimension ref="A1:AO28"/>
  <sheetViews>
    <sheetView showGridLines="0" zoomScaleNormal="100" workbookViewId="0">
      <selection activeCell="B12" sqref="B12"/>
    </sheetView>
  </sheetViews>
  <sheetFormatPr defaultColWidth="8.81640625" defaultRowHeight="16.5" x14ac:dyDescent="0.45"/>
  <cols>
    <col min="1" max="1" width="40.81640625" style="21" customWidth="1"/>
    <col min="2" max="2" width="25.1796875" style="21" customWidth="1"/>
    <col min="3" max="3" width="29.453125" style="21" customWidth="1"/>
    <col min="4" max="4" width="25.1796875" style="21" customWidth="1"/>
    <col min="5" max="5" width="38.1796875" style="21" customWidth="1"/>
    <col min="6" max="6" width="33.81640625" style="21" customWidth="1"/>
    <col min="7" max="9" width="15.81640625" style="21" customWidth="1"/>
    <col min="10" max="10" width="18.54296875" style="21" customWidth="1"/>
    <col min="11" max="11" width="77.1796875" style="21" customWidth="1"/>
    <col min="12" max="12" width="4.1796875" style="21" customWidth="1"/>
    <col min="13" max="16384" width="8.81640625" style="21"/>
  </cols>
  <sheetData>
    <row r="1" spans="1:41" ht="9.65" customHeight="1" x14ac:dyDescent="0.45"/>
    <row r="2" spans="1:41" s="22" customFormat="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82" customFormat="1" ht="37" customHeight="1" x14ac:dyDescent="0.85">
      <c r="A3" s="476" t="s">
        <v>499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</row>
    <row r="4" spans="1:41" ht="25.5" thickBot="1" x14ac:dyDescent="0.5">
      <c r="A4" s="41"/>
    </row>
    <row r="5" spans="1:41" s="22" customFormat="1" ht="21" customHeight="1" thickBot="1" x14ac:dyDescent="0.5">
      <c r="A5" s="42" t="s">
        <v>359</v>
      </c>
      <c r="B5" s="485" t="str">
        <f>IF('Crynodeb Prosiect'!$C$5="","",'Crynodeb Prosiect'!$C$5)</f>
        <v/>
      </c>
      <c r="C5" s="486"/>
      <c r="E5" s="21"/>
      <c r="F5" s="21"/>
      <c r="G5" s="21"/>
      <c r="H5" s="21"/>
      <c r="I5" s="21"/>
      <c r="J5" s="21"/>
      <c r="K5" s="21"/>
      <c r="L5" s="21"/>
    </row>
    <row r="6" spans="1:41" s="22" customFormat="1" ht="19.5" customHeight="1" thickBot="1" x14ac:dyDescent="0.5">
      <c r="A6" s="42" t="s">
        <v>357</v>
      </c>
      <c r="B6" s="485" t="str">
        <f>IF('Crynodeb Prosiect'!$C$6="","",'Crynodeb Prosiect'!$C$6)</f>
        <v/>
      </c>
      <c r="C6" s="486"/>
      <c r="E6" s="21"/>
      <c r="F6" s="21"/>
      <c r="G6" s="21"/>
      <c r="H6" s="21"/>
      <c r="I6" s="21"/>
      <c r="J6" s="21"/>
      <c r="K6" s="21"/>
      <c r="L6" s="21"/>
    </row>
    <row r="7" spans="1:41" s="22" customFormat="1" ht="19.5" customHeight="1" thickBot="1" x14ac:dyDescent="0.5">
      <c r="A7" s="42" t="s">
        <v>358</v>
      </c>
      <c r="B7" s="485" t="str">
        <f>IF('Crynodeb Prosiect'!$C$7="","",'Crynodeb Prosiect'!$C$7)</f>
        <v/>
      </c>
      <c r="C7" s="486"/>
      <c r="E7" s="21"/>
      <c r="F7" s="21"/>
      <c r="G7" s="21"/>
      <c r="H7" s="21"/>
      <c r="I7" s="21"/>
      <c r="J7" s="21"/>
      <c r="K7" s="21"/>
      <c r="L7" s="21"/>
    </row>
    <row r="9" spans="1:41" s="134" customFormat="1" ht="35.5" customHeight="1" x14ac:dyDescent="0.45">
      <c r="A9" s="487" t="s">
        <v>500</v>
      </c>
      <c r="B9" s="488"/>
      <c r="C9" s="488"/>
      <c r="D9" s="488"/>
      <c r="E9" s="488"/>
      <c r="F9" s="488"/>
      <c r="G9" s="488"/>
      <c r="H9" s="488"/>
      <c r="I9" s="488"/>
      <c r="J9" s="488"/>
      <c r="K9" s="489"/>
    </row>
    <row r="10" spans="1:41" s="22" customFormat="1" ht="19.5" customHeight="1" x14ac:dyDescent="0.45">
      <c r="A10" s="37"/>
      <c r="B10" s="35"/>
      <c r="C10" s="35"/>
      <c r="D10" s="35"/>
      <c r="E10" s="35"/>
      <c r="F10" s="35"/>
      <c r="G10" s="35"/>
      <c r="H10" s="36"/>
      <c r="I10" s="36"/>
      <c r="J10" s="36"/>
      <c r="K10" s="36"/>
      <c r="L10" s="36"/>
      <c r="M10" s="36"/>
      <c r="N10" s="21"/>
      <c r="O10" s="21"/>
    </row>
    <row r="11" spans="1:41" s="15" customFormat="1" ht="87.5" x14ac:dyDescent="0.35">
      <c r="A11" s="136" t="s">
        <v>501</v>
      </c>
      <c r="B11" s="136" t="s">
        <v>502</v>
      </c>
      <c r="C11" s="137" t="s">
        <v>503</v>
      </c>
      <c r="D11" s="138" t="s">
        <v>504</v>
      </c>
      <c r="E11" s="138" t="s">
        <v>505</v>
      </c>
      <c r="F11" s="138" t="s">
        <v>515</v>
      </c>
      <c r="G11" s="139" t="s">
        <v>12</v>
      </c>
      <c r="H11" s="139" t="s">
        <v>13</v>
      </c>
      <c r="I11" s="139" t="s">
        <v>14</v>
      </c>
      <c r="J11" s="139" t="s">
        <v>15</v>
      </c>
      <c r="K11" s="13" t="s">
        <v>337</v>
      </c>
    </row>
    <row r="12" spans="1:41" s="43" customFormat="1" x14ac:dyDescent="0.35">
      <c r="A12" s="86" t="s">
        <v>506</v>
      </c>
      <c r="B12" s="87" t="s">
        <v>519</v>
      </c>
      <c r="C12" s="87" t="s">
        <v>16</v>
      </c>
      <c r="D12" s="87" t="s">
        <v>507</v>
      </c>
      <c r="E12" s="88" t="s">
        <v>516</v>
      </c>
      <c r="F12" s="88" t="s">
        <v>516</v>
      </c>
      <c r="G12" s="89">
        <v>0</v>
      </c>
      <c r="H12" s="89">
        <v>0</v>
      </c>
      <c r="I12" s="89">
        <v>0</v>
      </c>
      <c r="J12" s="282">
        <f t="shared" ref="J12:J18" si="0">SUM(G12:I12)</f>
        <v>0</v>
      </c>
      <c r="K12" s="44"/>
    </row>
    <row r="13" spans="1:41" s="46" customFormat="1" x14ac:dyDescent="0.35">
      <c r="A13" s="86" t="s">
        <v>508</v>
      </c>
      <c r="B13" s="86"/>
      <c r="C13" s="90"/>
      <c r="D13" s="86"/>
      <c r="E13" s="86"/>
      <c r="F13" s="86"/>
      <c r="G13" s="89">
        <v>0</v>
      </c>
      <c r="H13" s="89">
        <v>0</v>
      </c>
      <c r="I13" s="89">
        <v>0</v>
      </c>
      <c r="J13" s="282">
        <f t="shared" si="0"/>
        <v>0</v>
      </c>
      <c r="K13" s="45"/>
    </row>
    <row r="14" spans="1:41" s="46" customFormat="1" x14ac:dyDescent="0.35">
      <c r="A14" s="86" t="s">
        <v>509</v>
      </c>
      <c r="B14" s="86"/>
      <c r="C14" s="86"/>
      <c r="D14" s="86"/>
      <c r="E14" s="86"/>
      <c r="F14" s="86"/>
      <c r="G14" s="89">
        <v>0</v>
      </c>
      <c r="H14" s="89">
        <v>0</v>
      </c>
      <c r="I14" s="89">
        <v>0</v>
      </c>
      <c r="J14" s="282">
        <f t="shared" si="0"/>
        <v>0</v>
      </c>
      <c r="K14" s="45"/>
    </row>
    <row r="15" spans="1:41" s="46" customFormat="1" x14ac:dyDescent="0.35">
      <c r="A15" s="86" t="s">
        <v>510</v>
      </c>
      <c r="B15" s="86"/>
      <c r="C15" s="86"/>
      <c r="D15" s="86"/>
      <c r="E15" s="86"/>
      <c r="F15" s="86"/>
      <c r="G15" s="89">
        <v>0</v>
      </c>
      <c r="H15" s="89">
        <v>0</v>
      </c>
      <c r="I15" s="89">
        <v>0</v>
      </c>
      <c r="J15" s="282">
        <f t="shared" si="0"/>
        <v>0</v>
      </c>
      <c r="K15" s="45"/>
    </row>
    <row r="16" spans="1:41" s="46" customFormat="1" x14ac:dyDescent="0.35">
      <c r="A16" s="86" t="s">
        <v>511</v>
      </c>
      <c r="B16" s="86"/>
      <c r="C16" s="86"/>
      <c r="D16" s="86"/>
      <c r="E16" s="86"/>
      <c r="F16" s="86"/>
      <c r="G16" s="89">
        <v>0</v>
      </c>
      <c r="H16" s="89">
        <v>0</v>
      </c>
      <c r="I16" s="89">
        <v>0</v>
      </c>
      <c r="J16" s="282">
        <f t="shared" si="0"/>
        <v>0</v>
      </c>
      <c r="K16" s="45"/>
    </row>
    <row r="17" spans="1:11" s="46" customFormat="1" x14ac:dyDescent="0.35">
      <c r="A17" s="86" t="s">
        <v>512</v>
      </c>
      <c r="B17" s="86"/>
      <c r="C17" s="86"/>
      <c r="D17" s="86"/>
      <c r="E17" s="86"/>
      <c r="F17" s="86"/>
      <c r="G17" s="89">
        <v>0</v>
      </c>
      <c r="H17" s="89">
        <v>0</v>
      </c>
      <c r="I17" s="89">
        <v>0</v>
      </c>
      <c r="J17" s="282">
        <f t="shared" si="0"/>
        <v>0</v>
      </c>
      <c r="K17" s="45"/>
    </row>
    <row r="18" spans="1:11" s="46" customFormat="1" x14ac:dyDescent="0.35">
      <c r="A18" s="91" t="s">
        <v>513</v>
      </c>
      <c r="B18" s="86"/>
      <c r="C18" s="86"/>
      <c r="D18" s="86"/>
      <c r="E18" s="86"/>
      <c r="F18" s="86"/>
      <c r="G18" s="89">
        <v>0</v>
      </c>
      <c r="H18" s="89">
        <v>0</v>
      </c>
      <c r="I18" s="89">
        <v>0</v>
      </c>
      <c r="J18" s="282">
        <f t="shared" si="0"/>
        <v>0</v>
      </c>
      <c r="K18" s="45"/>
    </row>
    <row r="19" spans="1:11" s="46" customFormat="1" x14ac:dyDescent="0.35">
      <c r="A19" s="505" t="s">
        <v>514</v>
      </c>
      <c r="B19" s="506"/>
      <c r="C19" s="506"/>
      <c r="D19" s="506"/>
      <c r="E19" s="507"/>
      <c r="F19" s="92" t="s">
        <v>453</v>
      </c>
      <c r="G19" s="93">
        <f>SUM(G12:G18)</f>
        <v>0</v>
      </c>
      <c r="H19" s="93">
        <f>SUM(H12:H18)</f>
        <v>0</v>
      </c>
      <c r="I19" s="93">
        <f>SUM(I12:I18)</f>
        <v>0</v>
      </c>
      <c r="J19" s="93">
        <f>SUM(J12:J18)</f>
        <v>0</v>
      </c>
    </row>
    <row r="20" spans="1:11" s="46" customFormat="1" x14ac:dyDescent="0.35">
      <c r="G20" s="47"/>
      <c r="H20" s="47"/>
      <c r="I20" s="47"/>
      <c r="J20" s="47"/>
    </row>
    <row r="21" spans="1:11" s="46" customFormat="1" x14ac:dyDescent="0.35">
      <c r="F21" s="48" t="s">
        <v>517</v>
      </c>
      <c r="G21" s="49">
        <f>G12</f>
        <v>0</v>
      </c>
      <c r="H21" s="49">
        <f>H12</f>
        <v>0</v>
      </c>
      <c r="I21" s="49">
        <f>I12</f>
        <v>0</v>
      </c>
      <c r="J21" s="49">
        <f>SUM(G21:I21)</f>
        <v>0</v>
      </c>
    </row>
    <row r="22" spans="1:11" s="46" customFormat="1" x14ac:dyDescent="0.35">
      <c r="F22" s="48" t="s">
        <v>518</v>
      </c>
      <c r="G22" s="49">
        <f>SUM(G13:G18)</f>
        <v>0</v>
      </c>
      <c r="H22" s="49">
        <f>SUM(H13:H18)</f>
        <v>0</v>
      </c>
      <c r="I22" s="49">
        <f>SUM(I13:I18)</f>
        <v>0</v>
      </c>
      <c r="J22" s="49">
        <f>SUM(G22:I22)</f>
        <v>0</v>
      </c>
    </row>
    <row r="23" spans="1:11" s="46" customFormat="1" x14ac:dyDescent="0.35">
      <c r="G23" s="50">
        <f>SUM(G21:G22)</f>
        <v>0</v>
      </c>
      <c r="H23" s="50">
        <f>SUM(H21:H22)</f>
        <v>0</v>
      </c>
      <c r="I23" s="50">
        <f>SUM(I21:I22)</f>
        <v>0</v>
      </c>
      <c r="J23" s="50">
        <f>SUM(G23:I23)</f>
        <v>0</v>
      </c>
    </row>
    <row r="24" spans="1:11" s="46" customFormat="1" x14ac:dyDescent="0.35">
      <c r="G24" s="51"/>
      <c r="H24" s="51"/>
      <c r="I24" s="51"/>
      <c r="J24" s="51"/>
    </row>
    <row r="25" spans="1:11" s="46" customFormat="1" x14ac:dyDescent="0.35"/>
    <row r="26" spans="1:11" s="46" customFormat="1" ht="17.5" x14ac:dyDescent="0.35">
      <c r="F26" s="48" t="s">
        <v>461</v>
      </c>
      <c r="G26" s="52">
        <f>'Proffil Gwariant'!N33</f>
        <v>0</v>
      </c>
      <c r="H26" s="52">
        <f>'Proffil Gwariant'!O33</f>
        <v>0</v>
      </c>
      <c r="I26" s="52">
        <f>'Proffil Gwariant'!P33</f>
        <v>0</v>
      </c>
      <c r="J26" s="52">
        <f>'Proffil Gwariant'!Q33</f>
        <v>0</v>
      </c>
    </row>
    <row r="27" spans="1:11" s="46" customFormat="1" x14ac:dyDescent="0.35">
      <c r="A27" s="508"/>
      <c r="B27" s="508"/>
      <c r="C27" s="508"/>
      <c r="D27" s="508"/>
      <c r="E27" s="508"/>
      <c r="F27" s="508"/>
    </row>
    <row r="28" spans="1:11" s="46" customFormat="1" x14ac:dyDescent="0.35">
      <c r="A28" s="504"/>
      <c r="B28" s="504"/>
      <c r="C28" s="504"/>
      <c r="D28" s="504"/>
      <c r="E28" s="504"/>
      <c r="F28" s="504"/>
      <c r="G28" s="504"/>
    </row>
  </sheetData>
  <sheetProtection algorithmName="SHA-512" hashValue="R2oHjQhmHa6pbAsceyJNm1xHLkpbhVOf+wZGAaW6+Yw59bcBWkZI8Le2mVsdkUT3rLPtMmFR9tJgq1UyUMwGrg==" saltValue="CosrB2d4k9IhNVgMKvAXHA==" spinCount="100000" sheet="1" formatCells="0" formatColumns="0" formatRows="0" insertColumns="0" insertRows="0"/>
  <mergeCells count="9">
    <mergeCell ref="A2:L2"/>
    <mergeCell ref="B6:C6"/>
    <mergeCell ref="A28:G28"/>
    <mergeCell ref="A3:K3"/>
    <mergeCell ref="A9:K9"/>
    <mergeCell ref="A19:E19"/>
    <mergeCell ref="A27:F27"/>
    <mergeCell ref="B5:C5"/>
    <mergeCell ref="B7:C7"/>
  </mergeCells>
  <conditionalFormatting sqref="G26">
    <cfRule type="expression" dxfId="27" priority="1">
      <formula>$G$26&lt;&gt;$G$23</formula>
    </cfRule>
  </conditionalFormatting>
  <conditionalFormatting sqref="H26">
    <cfRule type="expression" dxfId="26" priority="2">
      <formula>$H$26&lt;&gt;$H$23</formula>
    </cfRule>
  </conditionalFormatting>
  <conditionalFormatting sqref="I26">
    <cfRule type="expression" dxfId="25" priority="3">
      <formula>$I$26&lt;&gt;$I$23</formula>
    </cfRule>
  </conditionalFormatting>
  <conditionalFormatting sqref="J26">
    <cfRule type="expression" dxfId="24" priority="5">
      <formula>$J$26&lt;&gt;$J$23</formula>
    </cfRule>
  </conditionalFormatting>
  <dataValidations count="2">
    <dataValidation type="list" allowBlank="1" showInputMessage="1" showErrorMessage="1" sqref="C12:C18" xr:uid="{FE71F2E1-89D2-4DD3-B89A-505A96E241B6}">
      <formula1>"Grant, Private funds, Finance arrangement"</formula1>
    </dataValidation>
    <dataValidation type="list" allowBlank="1" showInputMessage="1" showErrorMessage="1" sqref="D12:D18" xr:uid="{F5B440FE-E5D1-4113-AC3E-897B95BA2DD5}">
      <formula1>"Secured, Unsecured, Awaiting Decision"</formula1>
    </dataValidation>
  </dataValidations>
  <pageMargins left="0.25" right="0.25" top="0.75" bottom="0.75" header="0.3" footer="0.3"/>
  <pageSetup paperSize="8" scale="60" fitToHeight="0" orientation="landscape" r:id="rId1"/>
  <headerFooter>
    <oddHeader>&amp;R&amp;G</oddHeader>
    <oddFooter>&amp;C&amp;G</oddFooter>
  </headerFooter>
  <ignoredErrors>
    <ignoredError sqref="G22:I22" formulaRange="1"/>
  </ignoredError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B512-7B5F-4357-AD3F-BCDBF7C0550F}">
  <sheetPr codeName="Sheet7">
    <tabColor theme="9" tint="0.79998168889431442"/>
    <pageSetUpPr fitToPage="1"/>
  </sheetPr>
  <dimension ref="A1:AO42"/>
  <sheetViews>
    <sheetView showGridLines="0" zoomScaleNormal="100" zoomScalePageLayoutView="70" workbookViewId="0">
      <selection activeCell="B13" sqref="B13"/>
    </sheetView>
  </sheetViews>
  <sheetFormatPr defaultColWidth="8.81640625" defaultRowHeight="14.25" customHeight="1" x14ac:dyDescent="0.45"/>
  <cols>
    <col min="1" max="1" width="15.1796875" style="22" customWidth="1"/>
    <col min="2" max="2" width="15.81640625" style="22" customWidth="1"/>
    <col min="3" max="3" width="41.453125" style="22" customWidth="1"/>
    <col min="4" max="4" width="39.1796875" style="38" customWidth="1"/>
    <col min="5" max="5" width="16.81640625" style="38" customWidth="1"/>
    <col min="6" max="6" width="15.1796875" style="38" customWidth="1"/>
    <col min="7" max="7" width="12.1796875" style="38" customWidth="1"/>
    <col min="8" max="8" width="16.1796875" style="38" customWidth="1"/>
    <col min="9" max="9" width="20.453125" style="38" customWidth="1"/>
    <col min="10" max="10" width="18.54296875" style="39" customWidth="1"/>
    <col min="11" max="11" width="15.1796875" style="39" customWidth="1"/>
    <col min="12" max="12" width="16.1796875" style="39" customWidth="1"/>
    <col min="13" max="16" width="15" style="39" customWidth="1"/>
    <col min="17" max="17" width="15" style="22" customWidth="1"/>
    <col min="18" max="18" width="38.1796875" style="22" customWidth="1"/>
    <col min="19" max="19" width="2.1796875" style="22" customWidth="1"/>
    <col min="20" max="20" width="43.453125" style="22" customWidth="1"/>
    <col min="21" max="21" width="16.81640625" style="22" customWidth="1"/>
    <col min="22" max="16384" width="8.81640625" style="22"/>
  </cols>
  <sheetData>
    <row r="1" spans="1:41" ht="9.65" customHeight="1" x14ac:dyDescent="0.45">
      <c r="A1" s="21"/>
      <c r="B1" s="21"/>
      <c r="C1" s="21"/>
      <c r="D1" s="35"/>
      <c r="E1" s="35"/>
      <c r="F1" s="35"/>
      <c r="G1" s="35"/>
      <c r="H1" s="35"/>
      <c r="I1" s="35"/>
      <c r="J1" s="36"/>
      <c r="K1" s="36"/>
      <c r="L1" s="36"/>
      <c r="M1" s="36"/>
      <c r="N1" s="36"/>
      <c r="O1" s="36"/>
      <c r="P1" s="36"/>
      <c r="Q1" s="21"/>
      <c r="R1" s="21"/>
    </row>
    <row r="2" spans="1:4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ht="37" customHeight="1" x14ac:dyDescent="0.45">
      <c r="A3" s="476" t="s">
        <v>461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</row>
    <row r="4" spans="1:41" ht="17" thickBot="1" x14ac:dyDescent="0.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41" ht="20.5" customHeight="1" thickBot="1" x14ac:dyDescent="0.5">
      <c r="A5" s="42" t="s">
        <v>359</v>
      </c>
      <c r="B5" s="247"/>
      <c r="C5" s="336" t="str">
        <f>IF('Crynodeb Prosiect'!$C$5="","",'Crynodeb Prosiect'!$C$5)</f>
        <v/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41" ht="19.5" customHeight="1" thickBot="1" x14ac:dyDescent="0.5">
      <c r="A6" s="42" t="s">
        <v>357</v>
      </c>
      <c r="B6" s="247"/>
      <c r="C6" s="336" t="str">
        <f>IF('Crynodeb Prosiect'!$C$6="","",'Crynodeb Prosiect'!$C$6)</f>
        <v/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41" ht="19.5" customHeight="1" thickBot="1" x14ac:dyDescent="0.5">
      <c r="A7" s="42" t="s">
        <v>358</v>
      </c>
      <c r="B7" s="247"/>
      <c r="C7" s="336" t="str">
        <f>IF('Crynodeb Prosiect'!$C$7="","",'Crynodeb Prosiect'!$C$7)</f>
        <v/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41" s="80" customFormat="1" ht="20.5" customHeight="1" x14ac:dyDescent="0.85">
      <c r="A8" s="82"/>
      <c r="B8" s="82"/>
      <c r="C8" s="82"/>
      <c r="D8" s="245"/>
      <c r="E8" s="245"/>
      <c r="F8" s="245"/>
      <c r="G8" s="245"/>
      <c r="H8" s="245"/>
      <c r="I8" s="245"/>
      <c r="J8" s="246"/>
      <c r="K8" s="246"/>
      <c r="L8" s="246"/>
      <c r="M8" s="246"/>
      <c r="N8" s="246"/>
      <c r="O8" s="246"/>
      <c r="P8" s="246"/>
      <c r="Q8" s="82"/>
      <c r="R8" s="82"/>
    </row>
    <row r="9" spans="1:41" ht="93.65" customHeight="1" x14ac:dyDescent="0.45">
      <c r="A9" s="512" t="s">
        <v>497</v>
      </c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5"/>
    </row>
    <row r="10" spans="1:41" ht="19.5" customHeight="1" x14ac:dyDescent="0.45">
      <c r="A10" s="37"/>
      <c r="B10" s="37"/>
      <c r="C10" s="37"/>
      <c r="D10" s="35"/>
      <c r="E10" s="35"/>
      <c r="F10" s="35"/>
      <c r="G10" s="35"/>
      <c r="H10" s="35"/>
      <c r="I10" s="35"/>
      <c r="J10" s="36"/>
      <c r="K10" s="36"/>
      <c r="L10" s="36"/>
      <c r="M10" s="36"/>
      <c r="N10" s="36"/>
      <c r="O10" s="36"/>
      <c r="P10" s="36"/>
      <c r="Q10" s="21"/>
      <c r="R10" s="21"/>
    </row>
    <row r="11" spans="1:41" ht="19.5" customHeight="1" x14ac:dyDescent="0.45">
      <c r="A11" s="248"/>
      <c r="B11" s="248"/>
      <c r="C11" s="248" t="s">
        <v>321</v>
      </c>
      <c r="D11" s="248" t="s">
        <v>322</v>
      </c>
      <c r="E11" s="248" t="s">
        <v>323</v>
      </c>
      <c r="F11" s="248" t="s">
        <v>324</v>
      </c>
      <c r="G11" s="248" t="s">
        <v>325</v>
      </c>
      <c r="H11" s="248" t="s">
        <v>326</v>
      </c>
      <c r="I11" s="248" t="s">
        <v>327</v>
      </c>
      <c r="J11" s="248" t="s">
        <v>328</v>
      </c>
      <c r="K11" s="248" t="s">
        <v>329</v>
      </c>
      <c r="L11" s="248" t="s">
        <v>330</v>
      </c>
      <c r="M11" s="248" t="s">
        <v>332</v>
      </c>
      <c r="N11" s="248" t="s">
        <v>331</v>
      </c>
      <c r="O11" s="248" t="s">
        <v>333</v>
      </c>
      <c r="P11" s="248" t="s">
        <v>334</v>
      </c>
      <c r="Q11" s="248" t="s">
        <v>335</v>
      </c>
      <c r="R11" s="248" t="s">
        <v>336</v>
      </c>
    </row>
    <row r="12" spans="1:41" s="133" customFormat="1" ht="52.5" x14ac:dyDescent="0.45">
      <c r="A12" s="248" t="s">
        <v>462</v>
      </c>
      <c r="B12" s="249" t="s">
        <v>764</v>
      </c>
      <c r="C12" s="250" t="s">
        <v>463</v>
      </c>
      <c r="D12" s="251" t="s">
        <v>464</v>
      </c>
      <c r="E12" s="252" t="s">
        <v>465</v>
      </c>
      <c r="F12" s="377" t="s">
        <v>466</v>
      </c>
      <c r="G12" s="376" t="s">
        <v>467</v>
      </c>
      <c r="H12" s="378" t="s">
        <v>468</v>
      </c>
      <c r="I12" s="254" t="s">
        <v>469</v>
      </c>
      <c r="J12" s="254" t="s">
        <v>470</v>
      </c>
      <c r="K12" s="255" t="s">
        <v>471</v>
      </c>
      <c r="L12" s="253" t="s">
        <v>472</v>
      </c>
      <c r="M12" s="253" t="s">
        <v>473</v>
      </c>
      <c r="N12" s="256" t="s">
        <v>12</v>
      </c>
      <c r="O12" s="256" t="s">
        <v>13</v>
      </c>
      <c r="P12" s="256" t="s">
        <v>14</v>
      </c>
      <c r="Q12" s="257" t="s">
        <v>454</v>
      </c>
      <c r="R12" s="258" t="s">
        <v>474</v>
      </c>
      <c r="S12" s="12"/>
      <c r="T12" s="299" t="s">
        <v>475</v>
      </c>
    </row>
    <row r="13" spans="1:41" ht="16.5" x14ac:dyDescent="0.45">
      <c r="A13" s="259">
        <v>1</v>
      </c>
      <c r="B13" s="94"/>
      <c r="C13" s="95"/>
      <c r="D13" s="95"/>
      <c r="E13" s="96">
        <v>0</v>
      </c>
      <c r="F13" s="260" t="str">
        <f>IF(E13=0,"",SUM(E13/$D$41))</f>
        <v/>
      </c>
      <c r="G13" s="98">
        <v>1</v>
      </c>
      <c r="H13" s="265" t="str">
        <f>IF(E13=0,"",SUM(E13/G13))</f>
        <v/>
      </c>
      <c r="I13" s="96">
        <v>0</v>
      </c>
      <c r="J13" s="260" t="str">
        <f>IF(E13=0,"",SUM(I13/E13))</f>
        <v/>
      </c>
      <c r="K13" s="266">
        <f>SUM(E13-I13)</f>
        <v>0</v>
      </c>
      <c r="L13" s="260" t="str">
        <f>IF(E13=0,"",SUM(K13/E13))</f>
        <v/>
      </c>
      <c r="M13" s="97"/>
      <c r="N13" s="96">
        <v>0</v>
      </c>
      <c r="O13" s="99">
        <v>0</v>
      </c>
      <c r="P13" s="99">
        <v>0</v>
      </c>
      <c r="Q13" s="100">
        <f>SUM(N13:P13)</f>
        <v>0</v>
      </c>
      <c r="R13" s="101"/>
      <c r="T13" s="22" t="s">
        <v>476</v>
      </c>
    </row>
    <row r="14" spans="1:41" ht="16.5" x14ac:dyDescent="0.45">
      <c r="A14" s="259">
        <v>2</v>
      </c>
      <c r="B14" s="94"/>
      <c r="C14" s="95"/>
      <c r="D14" s="95"/>
      <c r="E14" s="96">
        <v>0</v>
      </c>
      <c r="F14" s="260" t="str">
        <f t="shared" ref="F14:F32" si="0">IF(E14=0,"",SUM(E14/$D$41))</f>
        <v/>
      </c>
      <c r="G14" s="98">
        <v>1</v>
      </c>
      <c r="H14" s="265" t="str">
        <f t="shared" ref="H14:H32" si="1">IF(E14=0,"",SUM(E14/G14))</f>
        <v/>
      </c>
      <c r="I14" s="96">
        <v>0</v>
      </c>
      <c r="J14" s="260" t="str">
        <f t="shared" ref="J14:J32" si="2">IF(E14=0,"",SUM(I14/E14))</f>
        <v/>
      </c>
      <c r="K14" s="266">
        <f t="shared" ref="K14:K32" si="3">SUM(E14-I14)</f>
        <v>0</v>
      </c>
      <c r="L14" s="260" t="str">
        <f t="shared" ref="L14:L32" si="4">IF(E14=0,"",SUM(K14/E14))</f>
        <v/>
      </c>
      <c r="M14" s="97"/>
      <c r="N14" s="99">
        <v>0</v>
      </c>
      <c r="O14" s="96">
        <v>0</v>
      </c>
      <c r="P14" s="99">
        <v>0</v>
      </c>
      <c r="Q14" s="100">
        <f t="shared" ref="Q14:Q32" si="5">SUM(N14:P14)</f>
        <v>0</v>
      </c>
      <c r="R14" s="101"/>
      <c r="T14" s="22" t="s">
        <v>477</v>
      </c>
    </row>
    <row r="15" spans="1:41" ht="16.5" x14ac:dyDescent="0.45">
      <c r="A15" s="259">
        <v>3</v>
      </c>
      <c r="B15" s="94"/>
      <c r="C15" s="95"/>
      <c r="D15" s="95"/>
      <c r="E15" s="96">
        <v>0</v>
      </c>
      <c r="F15" s="260" t="str">
        <f t="shared" si="0"/>
        <v/>
      </c>
      <c r="G15" s="98">
        <v>1</v>
      </c>
      <c r="H15" s="265" t="str">
        <f t="shared" si="1"/>
        <v/>
      </c>
      <c r="I15" s="96">
        <v>0</v>
      </c>
      <c r="J15" s="260" t="str">
        <f t="shared" si="2"/>
        <v/>
      </c>
      <c r="K15" s="266">
        <f t="shared" si="3"/>
        <v>0</v>
      </c>
      <c r="L15" s="260" t="str">
        <f t="shared" si="4"/>
        <v/>
      </c>
      <c r="M15" s="97"/>
      <c r="N15" s="99">
        <v>0</v>
      </c>
      <c r="O15" s="99">
        <v>0</v>
      </c>
      <c r="P15" s="96">
        <v>0</v>
      </c>
      <c r="Q15" s="100">
        <f t="shared" si="5"/>
        <v>0</v>
      </c>
      <c r="R15" s="101"/>
      <c r="T15" s="22" t="s">
        <v>478</v>
      </c>
    </row>
    <row r="16" spans="1:41" ht="16.5" x14ac:dyDescent="0.45">
      <c r="A16" s="259">
        <v>4</v>
      </c>
      <c r="B16" s="94"/>
      <c r="C16" s="95"/>
      <c r="D16" s="95"/>
      <c r="E16" s="96">
        <v>0</v>
      </c>
      <c r="F16" s="260" t="str">
        <f t="shared" si="0"/>
        <v/>
      </c>
      <c r="G16" s="98">
        <v>1</v>
      </c>
      <c r="H16" s="265" t="str">
        <f t="shared" si="1"/>
        <v/>
      </c>
      <c r="I16" s="96">
        <v>0</v>
      </c>
      <c r="J16" s="260" t="str">
        <f t="shared" si="2"/>
        <v/>
      </c>
      <c r="K16" s="266">
        <f t="shared" si="3"/>
        <v>0</v>
      </c>
      <c r="L16" s="260" t="str">
        <f t="shared" si="4"/>
        <v/>
      </c>
      <c r="M16" s="97"/>
      <c r="N16" s="99">
        <v>0</v>
      </c>
      <c r="O16" s="99">
        <v>0</v>
      </c>
      <c r="P16" s="99">
        <v>0</v>
      </c>
      <c r="Q16" s="100">
        <f t="shared" si="5"/>
        <v>0</v>
      </c>
      <c r="R16" s="101"/>
      <c r="T16" s="22" t="s">
        <v>479</v>
      </c>
    </row>
    <row r="17" spans="1:20" ht="16.5" x14ac:dyDescent="0.45">
      <c r="A17" s="259">
        <v>5</v>
      </c>
      <c r="B17" s="94"/>
      <c r="C17" s="95"/>
      <c r="D17" s="95"/>
      <c r="E17" s="96">
        <v>0</v>
      </c>
      <c r="F17" s="260" t="str">
        <f t="shared" si="0"/>
        <v/>
      </c>
      <c r="G17" s="98">
        <v>1</v>
      </c>
      <c r="H17" s="265" t="str">
        <f t="shared" si="1"/>
        <v/>
      </c>
      <c r="I17" s="96">
        <v>0</v>
      </c>
      <c r="J17" s="260" t="str">
        <f t="shared" si="2"/>
        <v/>
      </c>
      <c r="K17" s="266">
        <f t="shared" si="3"/>
        <v>0</v>
      </c>
      <c r="L17" s="260" t="str">
        <f t="shared" si="4"/>
        <v/>
      </c>
      <c r="M17" s="97"/>
      <c r="N17" s="99">
        <v>0</v>
      </c>
      <c r="O17" s="99">
        <v>0</v>
      </c>
      <c r="P17" s="99">
        <v>0</v>
      </c>
      <c r="Q17" s="100">
        <f t="shared" si="5"/>
        <v>0</v>
      </c>
      <c r="R17" s="101"/>
      <c r="T17" s="22" t="s">
        <v>480</v>
      </c>
    </row>
    <row r="18" spans="1:20" ht="16.5" x14ac:dyDescent="0.45">
      <c r="A18" s="259">
        <v>6</v>
      </c>
      <c r="B18" s="94"/>
      <c r="C18" s="95"/>
      <c r="D18" s="95"/>
      <c r="E18" s="96">
        <v>0</v>
      </c>
      <c r="F18" s="260" t="str">
        <f t="shared" si="0"/>
        <v/>
      </c>
      <c r="G18" s="98">
        <v>1</v>
      </c>
      <c r="H18" s="265" t="str">
        <f t="shared" si="1"/>
        <v/>
      </c>
      <c r="I18" s="96">
        <v>0</v>
      </c>
      <c r="J18" s="260" t="str">
        <f t="shared" si="2"/>
        <v/>
      </c>
      <c r="K18" s="266">
        <f t="shared" si="3"/>
        <v>0</v>
      </c>
      <c r="L18" s="260" t="str">
        <f t="shared" si="4"/>
        <v/>
      </c>
      <c r="M18" s="97"/>
      <c r="N18" s="99">
        <v>0</v>
      </c>
      <c r="O18" s="99">
        <v>0</v>
      </c>
      <c r="P18" s="99">
        <v>0</v>
      </c>
      <c r="Q18" s="100">
        <f t="shared" si="5"/>
        <v>0</v>
      </c>
      <c r="R18" s="101"/>
      <c r="T18" s="22" t="s">
        <v>481</v>
      </c>
    </row>
    <row r="19" spans="1:20" ht="16.5" x14ac:dyDescent="0.45">
      <c r="A19" s="259">
        <v>7</v>
      </c>
      <c r="B19" s="94"/>
      <c r="C19" s="95"/>
      <c r="D19" s="95"/>
      <c r="E19" s="96">
        <v>0</v>
      </c>
      <c r="F19" s="260" t="str">
        <f t="shared" si="0"/>
        <v/>
      </c>
      <c r="G19" s="98">
        <v>1</v>
      </c>
      <c r="H19" s="265" t="str">
        <f t="shared" si="1"/>
        <v/>
      </c>
      <c r="I19" s="96">
        <v>0</v>
      </c>
      <c r="J19" s="260" t="str">
        <f t="shared" si="2"/>
        <v/>
      </c>
      <c r="K19" s="266">
        <f t="shared" si="3"/>
        <v>0</v>
      </c>
      <c r="L19" s="260" t="str">
        <f t="shared" si="4"/>
        <v/>
      </c>
      <c r="M19" s="97"/>
      <c r="N19" s="99">
        <v>0</v>
      </c>
      <c r="O19" s="99">
        <v>0</v>
      </c>
      <c r="P19" s="99">
        <v>0</v>
      </c>
      <c r="Q19" s="100">
        <f t="shared" si="5"/>
        <v>0</v>
      </c>
      <c r="R19" s="101"/>
      <c r="T19" s="22" t="s">
        <v>482</v>
      </c>
    </row>
    <row r="20" spans="1:20" ht="16.5" x14ac:dyDescent="0.45">
      <c r="A20" s="259">
        <v>8</v>
      </c>
      <c r="B20" s="94"/>
      <c r="C20" s="95"/>
      <c r="D20" s="95"/>
      <c r="E20" s="96">
        <v>0</v>
      </c>
      <c r="F20" s="260" t="str">
        <f t="shared" si="0"/>
        <v/>
      </c>
      <c r="G20" s="98">
        <v>1</v>
      </c>
      <c r="H20" s="265" t="str">
        <f t="shared" si="1"/>
        <v/>
      </c>
      <c r="I20" s="96">
        <v>0</v>
      </c>
      <c r="J20" s="260" t="str">
        <f t="shared" si="2"/>
        <v/>
      </c>
      <c r="K20" s="266">
        <f t="shared" si="3"/>
        <v>0</v>
      </c>
      <c r="L20" s="260" t="str">
        <f t="shared" si="4"/>
        <v/>
      </c>
      <c r="M20" s="97"/>
      <c r="N20" s="99">
        <v>0</v>
      </c>
      <c r="O20" s="99">
        <v>0</v>
      </c>
      <c r="P20" s="99">
        <v>0</v>
      </c>
      <c r="Q20" s="100">
        <f t="shared" si="5"/>
        <v>0</v>
      </c>
      <c r="R20" s="101"/>
      <c r="T20" s="22" t="s">
        <v>483</v>
      </c>
    </row>
    <row r="21" spans="1:20" ht="16.5" x14ac:dyDescent="0.45">
      <c r="A21" s="259">
        <v>9</v>
      </c>
      <c r="B21" s="94"/>
      <c r="C21" s="95"/>
      <c r="D21" s="95"/>
      <c r="E21" s="96">
        <v>0</v>
      </c>
      <c r="F21" s="260" t="str">
        <f t="shared" si="0"/>
        <v/>
      </c>
      <c r="G21" s="98">
        <v>1</v>
      </c>
      <c r="H21" s="265" t="str">
        <f t="shared" si="1"/>
        <v/>
      </c>
      <c r="I21" s="96">
        <v>0</v>
      </c>
      <c r="J21" s="260" t="str">
        <f t="shared" si="2"/>
        <v/>
      </c>
      <c r="K21" s="266">
        <f t="shared" si="3"/>
        <v>0</v>
      </c>
      <c r="L21" s="260" t="str">
        <f t="shared" si="4"/>
        <v/>
      </c>
      <c r="M21" s="97"/>
      <c r="N21" s="99">
        <v>0</v>
      </c>
      <c r="O21" s="99">
        <v>0</v>
      </c>
      <c r="P21" s="99">
        <v>0</v>
      </c>
      <c r="Q21" s="100">
        <f t="shared" si="5"/>
        <v>0</v>
      </c>
      <c r="R21" s="101"/>
      <c r="T21" s="22" t="s">
        <v>484</v>
      </c>
    </row>
    <row r="22" spans="1:20" ht="16.5" x14ac:dyDescent="0.45">
      <c r="A22" s="259">
        <v>10</v>
      </c>
      <c r="B22" s="94"/>
      <c r="C22" s="95"/>
      <c r="D22" s="95"/>
      <c r="E22" s="96">
        <v>0</v>
      </c>
      <c r="F22" s="260" t="str">
        <f t="shared" si="0"/>
        <v/>
      </c>
      <c r="G22" s="98">
        <v>1</v>
      </c>
      <c r="H22" s="265" t="str">
        <f t="shared" si="1"/>
        <v/>
      </c>
      <c r="I22" s="96">
        <v>0</v>
      </c>
      <c r="J22" s="260" t="str">
        <f t="shared" si="2"/>
        <v/>
      </c>
      <c r="K22" s="266">
        <f t="shared" si="3"/>
        <v>0</v>
      </c>
      <c r="L22" s="260" t="str">
        <f t="shared" si="4"/>
        <v/>
      </c>
      <c r="M22" s="97"/>
      <c r="N22" s="99">
        <v>0</v>
      </c>
      <c r="O22" s="99">
        <v>0</v>
      </c>
      <c r="P22" s="99">
        <v>0</v>
      </c>
      <c r="Q22" s="100">
        <f t="shared" si="5"/>
        <v>0</v>
      </c>
      <c r="R22" s="101"/>
      <c r="T22" s="22" t="s">
        <v>485</v>
      </c>
    </row>
    <row r="23" spans="1:20" ht="16.5" x14ac:dyDescent="0.45">
      <c r="A23" s="259">
        <v>11</v>
      </c>
      <c r="B23" s="94"/>
      <c r="C23" s="95"/>
      <c r="D23" s="95"/>
      <c r="E23" s="96">
        <v>0</v>
      </c>
      <c r="F23" s="260" t="str">
        <f t="shared" si="0"/>
        <v/>
      </c>
      <c r="G23" s="98">
        <v>1</v>
      </c>
      <c r="H23" s="265" t="str">
        <f t="shared" si="1"/>
        <v/>
      </c>
      <c r="I23" s="96">
        <v>0</v>
      </c>
      <c r="J23" s="260" t="str">
        <f t="shared" si="2"/>
        <v/>
      </c>
      <c r="K23" s="266">
        <f t="shared" si="3"/>
        <v>0</v>
      </c>
      <c r="L23" s="260" t="str">
        <f t="shared" si="4"/>
        <v/>
      </c>
      <c r="M23" s="97"/>
      <c r="N23" s="99">
        <v>0</v>
      </c>
      <c r="O23" s="99">
        <v>0</v>
      </c>
      <c r="P23" s="99">
        <v>0</v>
      </c>
      <c r="Q23" s="100">
        <f t="shared" si="5"/>
        <v>0</v>
      </c>
      <c r="R23" s="101"/>
      <c r="T23" s="22" t="s">
        <v>486</v>
      </c>
    </row>
    <row r="24" spans="1:20" ht="16.5" x14ac:dyDescent="0.45">
      <c r="A24" s="259">
        <v>12</v>
      </c>
      <c r="B24" s="94"/>
      <c r="C24" s="95"/>
      <c r="D24" s="95"/>
      <c r="E24" s="96">
        <v>0</v>
      </c>
      <c r="F24" s="260" t="str">
        <f t="shared" si="0"/>
        <v/>
      </c>
      <c r="G24" s="98">
        <v>1</v>
      </c>
      <c r="H24" s="265" t="str">
        <f t="shared" si="1"/>
        <v/>
      </c>
      <c r="I24" s="96">
        <v>0</v>
      </c>
      <c r="J24" s="260" t="str">
        <f t="shared" si="2"/>
        <v/>
      </c>
      <c r="K24" s="266">
        <f t="shared" si="3"/>
        <v>0</v>
      </c>
      <c r="L24" s="260" t="str">
        <f t="shared" si="4"/>
        <v/>
      </c>
      <c r="M24" s="97"/>
      <c r="N24" s="99">
        <v>0</v>
      </c>
      <c r="O24" s="99">
        <v>0</v>
      </c>
      <c r="P24" s="99">
        <v>0</v>
      </c>
      <c r="Q24" s="100">
        <f t="shared" si="5"/>
        <v>0</v>
      </c>
      <c r="R24" s="101"/>
      <c r="T24" s="22" t="s">
        <v>487</v>
      </c>
    </row>
    <row r="25" spans="1:20" ht="16.5" x14ac:dyDescent="0.45">
      <c r="A25" s="259">
        <v>13</v>
      </c>
      <c r="B25" s="94"/>
      <c r="C25" s="95"/>
      <c r="D25" s="95"/>
      <c r="E25" s="96">
        <v>0</v>
      </c>
      <c r="F25" s="260" t="str">
        <f t="shared" si="0"/>
        <v/>
      </c>
      <c r="G25" s="98">
        <v>1</v>
      </c>
      <c r="H25" s="265" t="str">
        <f t="shared" si="1"/>
        <v/>
      </c>
      <c r="I25" s="96">
        <v>0</v>
      </c>
      <c r="J25" s="260" t="str">
        <f t="shared" si="2"/>
        <v/>
      </c>
      <c r="K25" s="266">
        <f t="shared" si="3"/>
        <v>0</v>
      </c>
      <c r="L25" s="260" t="str">
        <f t="shared" si="4"/>
        <v/>
      </c>
      <c r="M25" s="97"/>
      <c r="N25" s="99">
        <v>0</v>
      </c>
      <c r="O25" s="99">
        <v>0</v>
      </c>
      <c r="P25" s="99">
        <v>0</v>
      </c>
      <c r="Q25" s="100">
        <f t="shared" si="5"/>
        <v>0</v>
      </c>
      <c r="R25" s="101"/>
      <c r="T25" s="22" t="s">
        <v>488</v>
      </c>
    </row>
    <row r="26" spans="1:20" ht="16.5" x14ac:dyDescent="0.45">
      <c r="A26" s="259">
        <v>14</v>
      </c>
      <c r="B26" s="94"/>
      <c r="C26" s="95"/>
      <c r="D26" s="95"/>
      <c r="E26" s="96">
        <v>0</v>
      </c>
      <c r="F26" s="260" t="str">
        <f t="shared" si="0"/>
        <v/>
      </c>
      <c r="G26" s="98">
        <v>1</v>
      </c>
      <c r="H26" s="265" t="str">
        <f t="shared" si="1"/>
        <v/>
      </c>
      <c r="I26" s="96">
        <v>0</v>
      </c>
      <c r="J26" s="260" t="str">
        <f t="shared" si="2"/>
        <v/>
      </c>
      <c r="K26" s="266">
        <f t="shared" si="3"/>
        <v>0</v>
      </c>
      <c r="L26" s="260" t="str">
        <f t="shared" si="4"/>
        <v/>
      </c>
      <c r="M26" s="97"/>
      <c r="N26" s="99">
        <v>0</v>
      </c>
      <c r="O26" s="99">
        <v>0</v>
      </c>
      <c r="P26" s="99">
        <v>0</v>
      </c>
      <c r="Q26" s="100">
        <f t="shared" si="5"/>
        <v>0</v>
      </c>
      <c r="R26" s="101"/>
      <c r="T26" s="22" t="s">
        <v>489</v>
      </c>
    </row>
    <row r="27" spans="1:20" ht="16.5" x14ac:dyDescent="0.45">
      <c r="A27" s="259">
        <v>15</v>
      </c>
      <c r="B27" s="94"/>
      <c r="C27" s="95"/>
      <c r="D27" s="95"/>
      <c r="E27" s="96">
        <v>0</v>
      </c>
      <c r="F27" s="260" t="str">
        <f t="shared" si="0"/>
        <v/>
      </c>
      <c r="G27" s="98">
        <v>1</v>
      </c>
      <c r="H27" s="265" t="str">
        <f t="shared" si="1"/>
        <v/>
      </c>
      <c r="I27" s="96">
        <v>0</v>
      </c>
      <c r="J27" s="260" t="str">
        <f t="shared" si="2"/>
        <v/>
      </c>
      <c r="K27" s="266">
        <f t="shared" si="3"/>
        <v>0</v>
      </c>
      <c r="L27" s="260" t="str">
        <f t="shared" si="4"/>
        <v/>
      </c>
      <c r="M27" s="97"/>
      <c r="N27" s="99">
        <v>0</v>
      </c>
      <c r="O27" s="99">
        <v>0</v>
      </c>
      <c r="P27" s="99">
        <v>0</v>
      </c>
      <c r="Q27" s="100">
        <f t="shared" si="5"/>
        <v>0</v>
      </c>
      <c r="R27" s="101"/>
      <c r="T27" s="22" t="s">
        <v>490</v>
      </c>
    </row>
    <row r="28" spans="1:20" ht="16.5" x14ac:dyDescent="0.45">
      <c r="A28" s="259">
        <v>16</v>
      </c>
      <c r="B28" s="94"/>
      <c r="C28" s="95"/>
      <c r="D28" s="95"/>
      <c r="E28" s="96">
        <v>0</v>
      </c>
      <c r="F28" s="260" t="str">
        <f t="shared" si="0"/>
        <v/>
      </c>
      <c r="G28" s="98">
        <v>1</v>
      </c>
      <c r="H28" s="265" t="str">
        <f t="shared" si="1"/>
        <v/>
      </c>
      <c r="I28" s="96">
        <v>0</v>
      </c>
      <c r="J28" s="260" t="str">
        <f t="shared" si="2"/>
        <v/>
      </c>
      <c r="K28" s="266">
        <f t="shared" si="3"/>
        <v>0</v>
      </c>
      <c r="L28" s="260" t="str">
        <f t="shared" si="4"/>
        <v/>
      </c>
      <c r="M28" s="97"/>
      <c r="N28" s="99">
        <v>0</v>
      </c>
      <c r="O28" s="99">
        <v>0</v>
      </c>
      <c r="P28" s="99">
        <v>0</v>
      </c>
      <c r="Q28" s="100">
        <f t="shared" si="5"/>
        <v>0</v>
      </c>
      <c r="R28" s="101"/>
    </row>
    <row r="29" spans="1:20" ht="16.5" x14ac:dyDescent="0.45">
      <c r="A29" s="259">
        <v>17</v>
      </c>
      <c r="B29" s="94"/>
      <c r="C29" s="95"/>
      <c r="D29" s="95"/>
      <c r="E29" s="96">
        <v>0</v>
      </c>
      <c r="F29" s="260" t="str">
        <f t="shared" si="0"/>
        <v/>
      </c>
      <c r="G29" s="98">
        <v>1</v>
      </c>
      <c r="H29" s="265" t="str">
        <f t="shared" si="1"/>
        <v/>
      </c>
      <c r="I29" s="96">
        <v>0</v>
      </c>
      <c r="J29" s="260" t="str">
        <f t="shared" si="2"/>
        <v/>
      </c>
      <c r="K29" s="266">
        <f t="shared" si="3"/>
        <v>0</v>
      </c>
      <c r="L29" s="260" t="str">
        <f t="shared" si="4"/>
        <v/>
      </c>
      <c r="M29" s="97"/>
      <c r="N29" s="99">
        <v>0</v>
      </c>
      <c r="O29" s="99">
        <v>0</v>
      </c>
      <c r="P29" s="99">
        <v>0</v>
      </c>
      <c r="Q29" s="100">
        <f t="shared" si="5"/>
        <v>0</v>
      </c>
      <c r="R29" s="101"/>
    </row>
    <row r="30" spans="1:20" ht="16.5" x14ac:dyDescent="0.45">
      <c r="A30" s="259">
        <v>18</v>
      </c>
      <c r="B30" s="94"/>
      <c r="C30" s="95"/>
      <c r="D30" s="95"/>
      <c r="E30" s="96">
        <v>0</v>
      </c>
      <c r="F30" s="260" t="str">
        <f t="shared" si="0"/>
        <v/>
      </c>
      <c r="G30" s="98">
        <v>1</v>
      </c>
      <c r="H30" s="265" t="str">
        <f t="shared" si="1"/>
        <v/>
      </c>
      <c r="I30" s="96">
        <v>0</v>
      </c>
      <c r="J30" s="260" t="str">
        <f t="shared" si="2"/>
        <v/>
      </c>
      <c r="K30" s="266">
        <f t="shared" si="3"/>
        <v>0</v>
      </c>
      <c r="L30" s="260" t="str">
        <f t="shared" si="4"/>
        <v/>
      </c>
      <c r="M30" s="97"/>
      <c r="N30" s="99">
        <v>0</v>
      </c>
      <c r="O30" s="99">
        <v>0</v>
      </c>
      <c r="P30" s="99">
        <v>0</v>
      </c>
      <c r="Q30" s="100">
        <f t="shared" si="5"/>
        <v>0</v>
      </c>
      <c r="R30" s="101"/>
    </row>
    <row r="31" spans="1:20" ht="16.5" x14ac:dyDescent="0.45">
      <c r="A31" s="259">
        <v>19</v>
      </c>
      <c r="B31" s="94"/>
      <c r="C31" s="95"/>
      <c r="D31" s="95"/>
      <c r="E31" s="96">
        <v>0</v>
      </c>
      <c r="F31" s="260" t="str">
        <f t="shared" si="0"/>
        <v/>
      </c>
      <c r="G31" s="98">
        <v>1</v>
      </c>
      <c r="H31" s="265" t="str">
        <f t="shared" si="1"/>
        <v/>
      </c>
      <c r="I31" s="96">
        <v>0</v>
      </c>
      <c r="J31" s="260" t="str">
        <f t="shared" si="2"/>
        <v/>
      </c>
      <c r="K31" s="266">
        <f t="shared" si="3"/>
        <v>0</v>
      </c>
      <c r="L31" s="260" t="str">
        <f t="shared" si="4"/>
        <v/>
      </c>
      <c r="M31" s="97"/>
      <c r="N31" s="99">
        <v>0</v>
      </c>
      <c r="O31" s="99">
        <v>0</v>
      </c>
      <c r="P31" s="99">
        <v>0</v>
      </c>
      <c r="Q31" s="100">
        <f t="shared" si="5"/>
        <v>0</v>
      </c>
      <c r="R31" s="101"/>
    </row>
    <row r="32" spans="1:20" ht="16.5" x14ac:dyDescent="0.45">
      <c r="A32" s="259">
        <v>20</v>
      </c>
      <c r="B32" s="94"/>
      <c r="C32" s="95"/>
      <c r="D32" s="95"/>
      <c r="E32" s="96">
        <v>0</v>
      </c>
      <c r="F32" s="260" t="str">
        <f t="shared" si="0"/>
        <v/>
      </c>
      <c r="G32" s="98">
        <v>1</v>
      </c>
      <c r="H32" s="265" t="str">
        <f t="shared" si="1"/>
        <v/>
      </c>
      <c r="I32" s="96">
        <v>0</v>
      </c>
      <c r="J32" s="260" t="str">
        <f t="shared" si="2"/>
        <v/>
      </c>
      <c r="K32" s="266">
        <f t="shared" si="3"/>
        <v>0</v>
      </c>
      <c r="L32" s="260" t="str">
        <f t="shared" si="4"/>
        <v/>
      </c>
      <c r="M32" s="97"/>
      <c r="N32" s="99">
        <v>0</v>
      </c>
      <c r="O32" s="99">
        <v>0</v>
      </c>
      <c r="P32" s="99">
        <v>0</v>
      </c>
      <c r="Q32" s="100">
        <f t="shared" si="5"/>
        <v>0</v>
      </c>
      <c r="R32" s="101"/>
    </row>
    <row r="33" spans="1:19" s="46" customFormat="1" ht="16.5" x14ac:dyDescent="0.45">
      <c r="A33" s="509" t="s">
        <v>498</v>
      </c>
      <c r="B33" s="510"/>
      <c r="C33" s="511"/>
      <c r="D33" s="262" t="s">
        <v>453</v>
      </c>
      <c r="E33" s="263">
        <f>SUM(E13:E32)</f>
        <v>0</v>
      </c>
      <c r="F33" s="261">
        <f>SUM(F13:F32)</f>
        <v>0</v>
      </c>
      <c r="G33" s="261"/>
      <c r="H33" s="261"/>
      <c r="I33" s="263">
        <f>SUM(I13:I32)</f>
        <v>0</v>
      </c>
      <c r="J33" s="261"/>
      <c r="K33" s="263">
        <f>SUM(K13:K32)</f>
        <v>0</v>
      </c>
      <c r="L33" s="261"/>
      <c r="M33" s="261"/>
      <c r="N33" s="102">
        <f t="shared" ref="N33:Q33" si="6">SUM(N13:N32)</f>
        <v>0</v>
      </c>
      <c r="O33" s="102">
        <f t="shared" si="6"/>
        <v>0</v>
      </c>
      <c r="P33" s="102">
        <f t="shared" si="6"/>
        <v>0</v>
      </c>
      <c r="Q33" s="102">
        <f t="shared" si="6"/>
        <v>0</v>
      </c>
      <c r="R33" s="264"/>
      <c r="S33" s="21"/>
    </row>
    <row r="34" spans="1:19" ht="16.5" x14ac:dyDescent="0.45">
      <c r="D34" s="22"/>
      <c r="J34" s="38"/>
      <c r="Q34" s="39"/>
    </row>
    <row r="38" spans="1:19" ht="50" x14ac:dyDescent="0.45">
      <c r="A38" s="267" t="s">
        <v>491</v>
      </c>
      <c r="B38" s="267"/>
      <c r="C38" s="268" t="s">
        <v>492</v>
      </c>
      <c r="D38" s="269" t="s">
        <v>493</v>
      </c>
      <c r="E38" s="269" t="s">
        <v>18</v>
      </c>
      <c r="F38" s="242"/>
    </row>
    <row r="39" spans="1:19" ht="16.5" x14ac:dyDescent="0.45">
      <c r="A39" s="270" t="s">
        <v>19</v>
      </c>
      <c r="B39" s="270"/>
      <c r="C39" s="271" t="s">
        <v>494</v>
      </c>
      <c r="D39" s="272">
        <f>I33</f>
        <v>0</v>
      </c>
      <c r="E39" s="104" t="str">
        <f>IF(D39=0,"",(SUM(D39/D41)))</f>
        <v/>
      </c>
      <c r="F39" s="243"/>
    </row>
    <row r="40" spans="1:19" ht="16.5" x14ac:dyDescent="0.45">
      <c r="A40" s="270" t="s">
        <v>20</v>
      </c>
      <c r="B40" s="270"/>
      <c r="C40" s="271" t="s">
        <v>495</v>
      </c>
      <c r="D40" s="272">
        <f>K33</f>
        <v>0</v>
      </c>
      <c r="E40" s="104" t="str">
        <f>IF(D40=0,"",SUM(D40/D41))</f>
        <v/>
      </c>
      <c r="F40" s="244"/>
      <c r="I40" s="105"/>
    </row>
    <row r="41" spans="1:19" ht="16.5" x14ac:dyDescent="0.45">
      <c r="A41" s="270" t="s">
        <v>21</v>
      </c>
      <c r="B41" s="270"/>
      <c r="C41" s="273" t="s">
        <v>496</v>
      </c>
      <c r="D41" s="274">
        <f>E33</f>
        <v>0</v>
      </c>
      <c r="E41" s="104">
        <f>F33</f>
        <v>0</v>
      </c>
      <c r="F41" s="243"/>
    </row>
    <row r="42" spans="1:19" ht="16.5" x14ac:dyDescent="0.45">
      <c r="A42" s="40"/>
      <c r="B42" s="40"/>
    </row>
  </sheetData>
  <sheetProtection algorithmName="SHA-512" hashValue="rBUGOnolm+lMdp0HYoVBS+9+vkqVODCmlrSMp9qhOGEJ+7hlmgKOaZ5KXmJON6u1R1qmTbbo9vskcexCzfWMgw==" saltValue="D5jR95CWqH42Ul6WYm0vCg==" spinCount="100000" sheet="1" formatCells="0" formatColumns="0" formatRows="0" insertColumns="0" insertRows="0"/>
  <mergeCells count="4">
    <mergeCell ref="A33:C33"/>
    <mergeCell ref="A3:R3"/>
    <mergeCell ref="A9:R9"/>
    <mergeCell ref="A2:R2"/>
  </mergeCells>
  <phoneticPr fontId="13" type="noConversion"/>
  <conditionalFormatting sqref="Q33">
    <cfRule type="cellIs" dxfId="23" priority="1" operator="notEqual">
      <formula>$E$33</formula>
    </cfRule>
  </conditionalFormatting>
  <dataValidations count="1">
    <dataValidation type="list" allowBlank="1" showInputMessage="1" showErrorMessage="1" sqref="C13:C32" xr:uid="{EC7E0175-3428-4AEE-A7CE-01407D744CC1}">
      <formula1>$T$13:$T$27</formula1>
    </dataValidation>
  </dataValidations>
  <pageMargins left="0.25" right="0.25" top="0.75" bottom="0.75" header="0.3" footer="0.3"/>
  <pageSetup paperSize="8" scale="57" fitToHeight="0" orientation="landscape" r:id="rId1"/>
  <headerFooter>
    <oddHeader>&amp;R&amp;G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471821-AB5F-4347-971E-BA50390240B4}">
          <x14:formula1>
            <xm:f>'Ymyriadau SPF'!$A$12:$A$42</xm:f>
          </x14:formula1>
          <xm:sqref>B13:B32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8876-3F42-402C-ABD1-6E8994A27E1D}">
  <sheetPr codeName="Sheet8">
    <tabColor theme="9" tint="0.79998168889431442"/>
    <pageSetUpPr fitToPage="1"/>
  </sheetPr>
  <dimension ref="A1:AO201"/>
  <sheetViews>
    <sheetView showGridLines="0" topLeftCell="A20" zoomScaleNormal="100" zoomScalePageLayoutView="55" workbookViewId="0">
      <selection activeCell="C14" sqref="C14"/>
    </sheetView>
  </sheetViews>
  <sheetFormatPr defaultColWidth="9.1796875" defaultRowHeight="17.5" x14ac:dyDescent="0.45"/>
  <cols>
    <col min="1" max="1" width="27.54296875" style="12" customWidth="1"/>
    <col min="2" max="2" width="16.81640625" style="12" customWidth="1"/>
    <col min="3" max="12" width="25.1796875" style="12" customWidth="1"/>
    <col min="13" max="14" width="28.81640625" style="12" customWidth="1"/>
    <col min="15" max="16384" width="9.1796875" style="12"/>
  </cols>
  <sheetData>
    <row r="1" spans="1:41" ht="9.65" customHeight="1" x14ac:dyDescent="0.45"/>
    <row r="2" spans="1:41" s="22" customFormat="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80" customFormat="1" ht="37" customHeight="1" x14ac:dyDescent="0.85">
      <c r="A3" s="477" t="s">
        <v>448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</row>
    <row r="4" spans="1:41" s="22" customFormat="1" ht="17" thickBot="1" x14ac:dyDescent="0.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41" s="22" customFormat="1" ht="22.5" customHeight="1" thickBot="1" x14ac:dyDescent="0.5">
      <c r="A5" s="520" t="s">
        <v>359</v>
      </c>
      <c r="B5" s="521"/>
      <c r="C5" s="485" t="str">
        <f>IF('Crynodeb Prosiect'!$C$5="","",'Crynodeb Prosiect'!$C$5)</f>
        <v/>
      </c>
      <c r="D5" s="485"/>
      <c r="E5" s="486"/>
      <c r="F5" s="21"/>
      <c r="G5" s="21"/>
      <c r="H5" s="21"/>
      <c r="I5" s="21"/>
      <c r="J5" s="21"/>
      <c r="K5" s="21"/>
      <c r="L5" s="21"/>
    </row>
    <row r="6" spans="1:41" s="22" customFormat="1" ht="19.5" customHeight="1" thickBot="1" x14ac:dyDescent="0.5">
      <c r="A6" s="288" t="s">
        <v>357</v>
      </c>
      <c r="B6" s="289"/>
      <c r="C6" s="485" t="str">
        <f>IF('Crynodeb Prosiect'!$C$6="","",'Crynodeb Prosiect'!$C$6)</f>
        <v/>
      </c>
      <c r="D6" s="485"/>
      <c r="E6" s="486"/>
      <c r="F6" s="21"/>
      <c r="G6" s="21"/>
      <c r="H6" s="21"/>
      <c r="I6" s="21"/>
      <c r="J6" s="21"/>
      <c r="K6" s="21"/>
      <c r="L6" s="21"/>
    </row>
    <row r="7" spans="1:41" s="22" customFormat="1" ht="19.5" customHeight="1" thickBot="1" x14ac:dyDescent="0.5">
      <c r="A7" s="520" t="s">
        <v>358</v>
      </c>
      <c r="B7" s="521"/>
      <c r="C7" s="485" t="str">
        <f>IF('Crynodeb Prosiect'!$C$7="","",'Crynodeb Prosiect'!$C$7)</f>
        <v/>
      </c>
      <c r="D7" s="485"/>
      <c r="E7" s="486"/>
      <c r="F7" s="21"/>
      <c r="G7" s="21"/>
      <c r="H7" s="21"/>
      <c r="I7" s="21"/>
      <c r="J7" s="21"/>
      <c r="K7" s="21"/>
      <c r="L7" s="21"/>
      <c r="M7" s="21"/>
    </row>
    <row r="8" spans="1:41" x14ac:dyDescent="0.45">
      <c r="B8" s="14"/>
      <c r="C8" s="14"/>
      <c r="D8" s="32"/>
      <c r="E8" s="32"/>
      <c r="F8" s="32"/>
      <c r="G8" s="32"/>
      <c r="H8" s="32"/>
      <c r="I8" s="32"/>
      <c r="J8" s="33"/>
      <c r="K8" s="33"/>
      <c r="L8" s="14"/>
      <c r="M8" s="14"/>
      <c r="N8" s="14"/>
    </row>
    <row r="9" spans="1:41" ht="48.65" customHeight="1" x14ac:dyDescent="0.45">
      <c r="A9" s="487" t="s">
        <v>765</v>
      </c>
      <c r="B9" s="488"/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9"/>
    </row>
    <row r="10" spans="1:41" ht="18" thickBot="1" x14ac:dyDescent="0.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41" s="22" customFormat="1" ht="18" thickBot="1" x14ac:dyDescent="0.5">
      <c r="A11" s="354" t="s">
        <v>4</v>
      </c>
      <c r="B11" s="355" t="str">
        <f>IF(N33=0,"",N33/$N$167)</f>
        <v/>
      </c>
      <c r="C11" s="356"/>
      <c r="D11" s="357" t="s">
        <v>22</v>
      </c>
      <c r="E11" s="358"/>
      <c r="F11" s="359"/>
      <c r="G11" s="360" t="s">
        <v>23</v>
      </c>
      <c r="H11" s="361"/>
      <c r="I11" s="362"/>
      <c r="J11" s="362" t="s">
        <v>24</v>
      </c>
      <c r="K11" s="363"/>
      <c r="L11" s="364"/>
      <c r="M11" s="365" t="s">
        <v>25</v>
      </c>
      <c r="N11" s="366"/>
    </row>
    <row r="12" spans="1:41" s="22" customFormat="1" x14ac:dyDescent="0.45">
      <c r="A12" s="367" t="s">
        <v>449</v>
      </c>
      <c r="B12" s="368" t="s">
        <v>450</v>
      </c>
      <c r="C12" s="369" t="s">
        <v>451</v>
      </c>
      <c r="D12" s="370" t="s">
        <v>452</v>
      </c>
      <c r="E12" s="371" t="s">
        <v>453</v>
      </c>
      <c r="F12" s="369" t="s">
        <v>451</v>
      </c>
      <c r="G12" s="370" t="s">
        <v>452</v>
      </c>
      <c r="H12" s="372" t="s">
        <v>453</v>
      </c>
      <c r="I12" s="373" t="s">
        <v>451</v>
      </c>
      <c r="J12" s="370" t="s">
        <v>452</v>
      </c>
      <c r="K12" s="374" t="s">
        <v>453</v>
      </c>
      <c r="L12" s="375" t="s">
        <v>451</v>
      </c>
      <c r="M12" s="375" t="s">
        <v>452</v>
      </c>
      <c r="N12" s="375" t="s">
        <v>453</v>
      </c>
    </row>
    <row r="13" spans="1:41" s="22" customFormat="1" ht="16.5" x14ac:dyDescent="0.45">
      <c r="A13" s="150" t="str">
        <f>IF(B13="","",VLOOKUP(B13,'Investment Priority'!$A$2:$C$54,3,FALSE))</f>
        <v/>
      </c>
      <c r="B13" s="186"/>
      <c r="C13" s="143"/>
      <c r="D13" s="118"/>
      <c r="E13" s="144">
        <f>C13+D13</f>
        <v>0</v>
      </c>
      <c r="F13" s="143"/>
      <c r="G13" s="118"/>
      <c r="H13" s="148">
        <f>F13+G13</f>
        <v>0</v>
      </c>
      <c r="I13" s="141"/>
      <c r="J13" s="118"/>
      <c r="K13" s="119">
        <f>I13+J13</f>
        <v>0</v>
      </c>
      <c r="L13" s="120">
        <f>C13+F13+I13</f>
        <v>0</v>
      </c>
      <c r="M13" s="120">
        <f>D13+G13+J13</f>
        <v>0</v>
      </c>
      <c r="N13" s="120">
        <f>E13+H13+K13</f>
        <v>0</v>
      </c>
    </row>
    <row r="14" spans="1:41" s="22" customFormat="1" ht="16.5" x14ac:dyDescent="0.45">
      <c r="A14" s="150" t="str">
        <f>IF(B14="","",VLOOKUP(B14,'Investment Priority'!$A$2:$C$54,3,FALSE))</f>
        <v/>
      </c>
      <c r="B14" s="186"/>
      <c r="C14" s="143"/>
      <c r="D14" s="118"/>
      <c r="E14" s="144">
        <f t="shared" ref="E14:E18" si="0">C14+D14</f>
        <v>0</v>
      </c>
      <c r="F14" s="143"/>
      <c r="G14" s="118"/>
      <c r="H14" s="148">
        <f t="shared" ref="H14:H18" si="1">F14+G14</f>
        <v>0</v>
      </c>
      <c r="I14" s="141"/>
      <c r="J14" s="118"/>
      <c r="K14" s="119">
        <f t="shared" ref="K14:K18" si="2">I14+J14</f>
        <v>0</v>
      </c>
      <c r="L14" s="120">
        <f t="shared" ref="L14:L18" si="3">C14+F14+I14</f>
        <v>0</v>
      </c>
      <c r="M14" s="120">
        <f t="shared" ref="M14:M18" si="4">D14+G14+J14</f>
        <v>0</v>
      </c>
      <c r="N14" s="120">
        <f t="shared" ref="N14:N18" si="5">E14+H14+K14</f>
        <v>0</v>
      </c>
    </row>
    <row r="15" spans="1:41" s="22" customFormat="1" ht="16.5" x14ac:dyDescent="0.45">
      <c r="A15" s="150" t="str">
        <f>IF(B15="","",VLOOKUP(B15,'Investment Priority'!$A$2:$C$54,3,FALSE))</f>
        <v/>
      </c>
      <c r="B15" s="186"/>
      <c r="C15" s="143"/>
      <c r="D15" s="118"/>
      <c r="E15" s="144">
        <f t="shared" si="0"/>
        <v>0</v>
      </c>
      <c r="F15" s="143"/>
      <c r="G15" s="118"/>
      <c r="H15" s="148">
        <f t="shared" si="1"/>
        <v>0</v>
      </c>
      <c r="I15" s="141"/>
      <c r="J15" s="118"/>
      <c r="K15" s="119">
        <f t="shared" si="2"/>
        <v>0</v>
      </c>
      <c r="L15" s="120">
        <f t="shared" si="3"/>
        <v>0</v>
      </c>
      <c r="M15" s="120">
        <f t="shared" si="4"/>
        <v>0</v>
      </c>
      <c r="N15" s="120">
        <f t="shared" si="5"/>
        <v>0</v>
      </c>
    </row>
    <row r="16" spans="1:41" s="22" customFormat="1" ht="16.5" x14ac:dyDescent="0.45">
      <c r="A16" s="150" t="str">
        <f>IF(B16="","",VLOOKUP(B16,'Investment Priority'!$A$2:$C$54,3,FALSE))</f>
        <v/>
      </c>
      <c r="B16" s="186"/>
      <c r="C16" s="143"/>
      <c r="D16" s="118"/>
      <c r="E16" s="144">
        <f t="shared" si="0"/>
        <v>0</v>
      </c>
      <c r="F16" s="143"/>
      <c r="G16" s="118"/>
      <c r="H16" s="148">
        <f t="shared" si="1"/>
        <v>0</v>
      </c>
      <c r="I16" s="141"/>
      <c r="J16" s="118"/>
      <c r="K16" s="119">
        <f t="shared" si="2"/>
        <v>0</v>
      </c>
      <c r="L16" s="120">
        <f t="shared" si="3"/>
        <v>0</v>
      </c>
      <c r="M16" s="120">
        <f t="shared" si="4"/>
        <v>0</v>
      </c>
      <c r="N16" s="120">
        <f t="shared" si="5"/>
        <v>0</v>
      </c>
    </row>
    <row r="17" spans="1:14" s="22" customFormat="1" ht="16.5" x14ac:dyDescent="0.45">
      <c r="A17" s="150" t="str">
        <f>IF(B17="","",VLOOKUP(B17,'Investment Priority'!$A$2:$C$54,3,FALSE))</f>
        <v/>
      </c>
      <c r="B17" s="186"/>
      <c r="C17" s="143"/>
      <c r="D17" s="118"/>
      <c r="E17" s="144">
        <f t="shared" si="0"/>
        <v>0</v>
      </c>
      <c r="F17" s="143"/>
      <c r="G17" s="118"/>
      <c r="H17" s="148">
        <f t="shared" si="1"/>
        <v>0</v>
      </c>
      <c r="I17" s="141"/>
      <c r="J17" s="118"/>
      <c r="K17" s="119">
        <f t="shared" si="2"/>
        <v>0</v>
      </c>
      <c r="L17" s="120">
        <f t="shared" si="3"/>
        <v>0</v>
      </c>
      <c r="M17" s="120">
        <f t="shared" si="4"/>
        <v>0</v>
      </c>
      <c r="N17" s="120">
        <f t="shared" si="5"/>
        <v>0</v>
      </c>
    </row>
    <row r="18" spans="1:14" s="22" customFormat="1" ht="16.5" x14ac:dyDescent="0.45">
      <c r="A18" s="150" t="str">
        <f>IF(B18="","",VLOOKUP(B18,'Investment Priority'!$A$2:$C$54,3,FALSE))</f>
        <v/>
      </c>
      <c r="B18" s="186"/>
      <c r="C18" s="143"/>
      <c r="D18" s="118"/>
      <c r="E18" s="144">
        <f t="shared" si="0"/>
        <v>0</v>
      </c>
      <c r="F18" s="143"/>
      <c r="G18" s="118"/>
      <c r="H18" s="148">
        <f t="shared" si="1"/>
        <v>0</v>
      </c>
      <c r="I18" s="141"/>
      <c r="J18" s="118"/>
      <c r="K18" s="119">
        <f t="shared" si="2"/>
        <v>0</v>
      </c>
      <c r="L18" s="120">
        <f t="shared" si="3"/>
        <v>0</v>
      </c>
      <c r="M18" s="120">
        <f t="shared" si="4"/>
        <v>0</v>
      </c>
      <c r="N18" s="120">
        <f t="shared" si="5"/>
        <v>0</v>
      </c>
    </row>
    <row r="19" spans="1:14" s="22" customFormat="1" ht="16.5" x14ac:dyDescent="0.45">
      <c r="A19" s="150" t="str">
        <f>IF(B19="","",VLOOKUP(B19,'Investment Priority'!$A$2:$C$54,3,FALSE))</f>
        <v/>
      </c>
      <c r="B19" s="186"/>
      <c r="C19" s="143"/>
      <c r="D19" s="118"/>
      <c r="E19" s="144">
        <f t="shared" ref="E19:E23" si="6">C19+D19</f>
        <v>0</v>
      </c>
      <c r="F19" s="143"/>
      <c r="G19" s="118"/>
      <c r="H19" s="148">
        <f t="shared" ref="H19:H23" si="7">F19+G19</f>
        <v>0</v>
      </c>
      <c r="I19" s="141"/>
      <c r="J19" s="118"/>
      <c r="K19" s="119">
        <f t="shared" ref="K19:K23" si="8">I19+J19</f>
        <v>0</v>
      </c>
      <c r="L19" s="120">
        <f t="shared" ref="L19:L23" si="9">C19+F19+I19</f>
        <v>0</v>
      </c>
      <c r="M19" s="120">
        <f t="shared" ref="M19:M23" si="10">D19+G19+J19</f>
        <v>0</v>
      </c>
      <c r="N19" s="120">
        <f t="shared" ref="N19:N23" si="11">E19+H19+K19</f>
        <v>0</v>
      </c>
    </row>
    <row r="20" spans="1:14" s="22" customFormat="1" ht="16.5" x14ac:dyDescent="0.45">
      <c r="A20" s="150" t="str">
        <f>IF(B20="","",VLOOKUP(B20,'Investment Priority'!$A$2:$C$54,3,FALSE))</f>
        <v/>
      </c>
      <c r="B20" s="186"/>
      <c r="C20" s="143"/>
      <c r="D20" s="118"/>
      <c r="E20" s="144">
        <f t="shared" si="6"/>
        <v>0</v>
      </c>
      <c r="F20" s="143"/>
      <c r="G20" s="118"/>
      <c r="H20" s="148">
        <f t="shared" si="7"/>
        <v>0</v>
      </c>
      <c r="I20" s="141"/>
      <c r="J20" s="118"/>
      <c r="K20" s="119">
        <f t="shared" si="8"/>
        <v>0</v>
      </c>
      <c r="L20" s="120">
        <f t="shared" si="9"/>
        <v>0</v>
      </c>
      <c r="M20" s="120">
        <f t="shared" si="10"/>
        <v>0</v>
      </c>
      <c r="N20" s="120">
        <f t="shared" si="11"/>
        <v>0</v>
      </c>
    </row>
    <row r="21" spans="1:14" s="22" customFormat="1" ht="16.5" x14ac:dyDescent="0.45">
      <c r="A21" s="150" t="str">
        <f>IF(B21="","",VLOOKUP(B21,'Investment Priority'!$A$2:$C$54,3,FALSE))</f>
        <v/>
      </c>
      <c r="B21" s="186"/>
      <c r="C21" s="143"/>
      <c r="D21" s="118"/>
      <c r="E21" s="144">
        <f t="shared" si="6"/>
        <v>0</v>
      </c>
      <c r="F21" s="143"/>
      <c r="G21" s="118"/>
      <c r="H21" s="148">
        <f t="shared" si="7"/>
        <v>0</v>
      </c>
      <c r="I21" s="141"/>
      <c r="J21" s="118"/>
      <c r="K21" s="119">
        <f t="shared" si="8"/>
        <v>0</v>
      </c>
      <c r="L21" s="120">
        <f t="shared" si="9"/>
        <v>0</v>
      </c>
      <c r="M21" s="120">
        <f t="shared" si="10"/>
        <v>0</v>
      </c>
      <c r="N21" s="120">
        <f t="shared" si="11"/>
        <v>0</v>
      </c>
    </row>
    <row r="22" spans="1:14" s="22" customFormat="1" ht="16.5" x14ac:dyDescent="0.45">
      <c r="A22" s="150" t="str">
        <f>IF(B22="","",VLOOKUP(B22,'Investment Priority'!$A$2:$C$54,3,FALSE))</f>
        <v/>
      </c>
      <c r="B22" s="186"/>
      <c r="C22" s="143"/>
      <c r="D22" s="118"/>
      <c r="E22" s="144">
        <f t="shared" si="6"/>
        <v>0</v>
      </c>
      <c r="F22" s="143"/>
      <c r="G22" s="118"/>
      <c r="H22" s="148">
        <f t="shared" si="7"/>
        <v>0</v>
      </c>
      <c r="I22" s="141"/>
      <c r="J22" s="118"/>
      <c r="K22" s="119">
        <f t="shared" si="8"/>
        <v>0</v>
      </c>
      <c r="L22" s="120">
        <f t="shared" si="9"/>
        <v>0</v>
      </c>
      <c r="M22" s="120">
        <f t="shared" si="10"/>
        <v>0</v>
      </c>
      <c r="N22" s="120">
        <f t="shared" si="11"/>
        <v>0</v>
      </c>
    </row>
    <row r="23" spans="1:14" s="22" customFormat="1" ht="16.5" x14ac:dyDescent="0.45">
      <c r="A23" s="150" t="str">
        <f>IF(B23="","",VLOOKUP(B23,'Investment Priority'!$A$2:$C$54,3,FALSE))</f>
        <v/>
      </c>
      <c r="B23" s="186"/>
      <c r="C23" s="143"/>
      <c r="D23" s="118"/>
      <c r="E23" s="144">
        <f t="shared" si="6"/>
        <v>0</v>
      </c>
      <c r="F23" s="143"/>
      <c r="G23" s="118"/>
      <c r="H23" s="148">
        <f t="shared" si="7"/>
        <v>0</v>
      </c>
      <c r="I23" s="141"/>
      <c r="J23" s="118"/>
      <c r="K23" s="119">
        <f t="shared" si="8"/>
        <v>0</v>
      </c>
      <c r="L23" s="120">
        <f t="shared" si="9"/>
        <v>0</v>
      </c>
      <c r="M23" s="120">
        <f t="shared" si="10"/>
        <v>0</v>
      </c>
      <c r="N23" s="120">
        <f t="shared" si="11"/>
        <v>0</v>
      </c>
    </row>
    <row r="24" spans="1:14" s="22" customFormat="1" ht="16.5" x14ac:dyDescent="0.45">
      <c r="A24" s="150" t="str">
        <f>IF(B24="","",VLOOKUP(B24,'Investment Priority'!$A$2:$C$54,3,FALSE))</f>
        <v/>
      </c>
      <c r="B24" s="186"/>
      <c r="C24" s="143"/>
      <c r="D24" s="118"/>
      <c r="E24" s="144">
        <f t="shared" ref="E24:E31" si="12">C24+D24</f>
        <v>0</v>
      </c>
      <c r="F24" s="143"/>
      <c r="G24" s="118"/>
      <c r="H24" s="148">
        <f t="shared" ref="H24:H32" si="13">F24+G24</f>
        <v>0</v>
      </c>
      <c r="I24" s="141"/>
      <c r="J24" s="118"/>
      <c r="K24" s="119">
        <f t="shared" ref="K24:K31" si="14">I24+J24</f>
        <v>0</v>
      </c>
      <c r="L24" s="120">
        <f t="shared" ref="L24:L30" si="15">C24+F24+I24</f>
        <v>0</v>
      </c>
      <c r="M24" s="120">
        <f t="shared" ref="M24:M30" si="16">D24+G24+J24</f>
        <v>0</v>
      </c>
      <c r="N24" s="120">
        <f t="shared" ref="N24:N31" si="17">E24+H24+K24</f>
        <v>0</v>
      </c>
    </row>
    <row r="25" spans="1:14" s="22" customFormat="1" ht="16.5" x14ac:dyDescent="0.45">
      <c r="A25" s="150" t="str">
        <f>IF(B25="","",VLOOKUP(B25,'Investment Priority'!$A$2:$C$54,3,FALSE))</f>
        <v/>
      </c>
      <c r="B25" s="186"/>
      <c r="C25" s="143"/>
      <c r="D25" s="118"/>
      <c r="E25" s="144">
        <f t="shared" si="12"/>
        <v>0</v>
      </c>
      <c r="F25" s="143"/>
      <c r="G25" s="118"/>
      <c r="H25" s="148">
        <f t="shared" si="13"/>
        <v>0</v>
      </c>
      <c r="I25" s="141"/>
      <c r="J25" s="118"/>
      <c r="K25" s="119">
        <f t="shared" si="14"/>
        <v>0</v>
      </c>
      <c r="L25" s="120">
        <f t="shared" si="15"/>
        <v>0</v>
      </c>
      <c r="M25" s="120">
        <f t="shared" si="16"/>
        <v>0</v>
      </c>
      <c r="N25" s="120">
        <f t="shared" si="17"/>
        <v>0</v>
      </c>
    </row>
    <row r="26" spans="1:14" s="22" customFormat="1" ht="16.5" x14ac:dyDescent="0.45">
      <c r="A26" s="150" t="str">
        <f>IF(B26="","",VLOOKUP(B26,'Investment Priority'!$A$2:$C$54,3,FALSE))</f>
        <v/>
      </c>
      <c r="B26" s="186"/>
      <c r="C26" s="143"/>
      <c r="D26" s="118"/>
      <c r="E26" s="144">
        <f t="shared" si="12"/>
        <v>0</v>
      </c>
      <c r="F26" s="143"/>
      <c r="G26" s="118"/>
      <c r="H26" s="148">
        <f t="shared" si="13"/>
        <v>0</v>
      </c>
      <c r="I26" s="141"/>
      <c r="J26" s="118"/>
      <c r="K26" s="119">
        <f t="shared" si="14"/>
        <v>0</v>
      </c>
      <c r="L26" s="120">
        <f t="shared" si="15"/>
        <v>0</v>
      </c>
      <c r="M26" s="120">
        <f t="shared" si="16"/>
        <v>0</v>
      </c>
      <c r="N26" s="120">
        <f t="shared" si="17"/>
        <v>0</v>
      </c>
    </row>
    <row r="27" spans="1:14" s="22" customFormat="1" ht="16.5" x14ac:dyDescent="0.45">
      <c r="A27" s="150" t="str">
        <f>IF(B27="","",VLOOKUP(B27,'Investment Priority'!$A$2:$C$54,3,FALSE))</f>
        <v/>
      </c>
      <c r="B27" s="186"/>
      <c r="C27" s="143"/>
      <c r="D27" s="118"/>
      <c r="E27" s="144">
        <f t="shared" si="12"/>
        <v>0</v>
      </c>
      <c r="F27" s="143"/>
      <c r="G27" s="118"/>
      <c r="H27" s="148">
        <f t="shared" si="13"/>
        <v>0</v>
      </c>
      <c r="I27" s="141"/>
      <c r="J27" s="118"/>
      <c r="K27" s="119">
        <f t="shared" si="14"/>
        <v>0</v>
      </c>
      <c r="L27" s="120">
        <f t="shared" si="15"/>
        <v>0</v>
      </c>
      <c r="M27" s="120">
        <f t="shared" si="16"/>
        <v>0</v>
      </c>
      <c r="N27" s="120">
        <f t="shared" si="17"/>
        <v>0</v>
      </c>
    </row>
    <row r="28" spans="1:14" s="22" customFormat="1" ht="16.5" x14ac:dyDescent="0.45">
      <c r="A28" s="150" t="str">
        <f>IF(B28="","",VLOOKUP(B28,'Investment Priority'!$A$2:$C$54,3,FALSE))</f>
        <v/>
      </c>
      <c r="B28" s="186"/>
      <c r="C28" s="143"/>
      <c r="D28" s="118"/>
      <c r="E28" s="144">
        <f t="shared" si="12"/>
        <v>0</v>
      </c>
      <c r="F28" s="143"/>
      <c r="G28" s="118"/>
      <c r="H28" s="148">
        <f t="shared" si="13"/>
        <v>0</v>
      </c>
      <c r="I28" s="141"/>
      <c r="J28" s="118"/>
      <c r="K28" s="119">
        <f t="shared" si="14"/>
        <v>0</v>
      </c>
      <c r="L28" s="120">
        <f t="shared" si="15"/>
        <v>0</v>
      </c>
      <c r="M28" s="120">
        <f t="shared" si="16"/>
        <v>0</v>
      </c>
      <c r="N28" s="120">
        <f t="shared" si="17"/>
        <v>0</v>
      </c>
    </row>
    <row r="29" spans="1:14" s="22" customFormat="1" ht="16.5" x14ac:dyDescent="0.45">
      <c r="A29" s="150" t="str">
        <f>IF(B29="","",VLOOKUP(B29,'Investment Priority'!$A$2:$C$54,3,FALSE))</f>
        <v/>
      </c>
      <c r="B29" s="186"/>
      <c r="C29" s="143"/>
      <c r="D29" s="118"/>
      <c r="E29" s="144">
        <f t="shared" si="12"/>
        <v>0</v>
      </c>
      <c r="F29" s="143"/>
      <c r="G29" s="118"/>
      <c r="H29" s="148">
        <f t="shared" si="13"/>
        <v>0</v>
      </c>
      <c r="I29" s="141"/>
      <c r="J29" s="118"/>
      <c r="K29" s="119">
        <f t="shared" si="14"/>
        <v>0</v>
      </c>
      <c r="L29" s="120">
        <f t="shared" si="15"/>
        <v>0</v>
      </c>
      <c r="M29" s="120">
        <f t="shared" si="16"/>
        <v>0</v>
      </c>
      <c r="N29" s="120">
        <f t="shared" si="17"/>
        <v>0</v>
      </c>
    </row>
    <row r="30" spans="1:14" s="22" customFormat="1" ht="16.5" x14ac:dyDescent="0.45">
      <c r="A30" s="150" t="str">
        <f>IF(B30="","",VLOOKUP(B30,'Investment Priority'!$A$2:$C$54,3,FALSE))</f>
        <v/>
      </c>
      <c r="B30" s="186"/>
      <c r="C30" s="143"/>
      <c r="D30" s="118"/>
      <c r="E30" s="144">
        <f t="shared" si="12"/>
        <v>0</v>
      </c>
      <c r="F30" s="143"/>
      <c r="G30" s="118"/>
      <c r="H30" s="148">
        <f t="shared" si="13"/>
        <v>0</v>
      </c>
      <c r="I30" s="141"/>
      <c r="J30" s="118"/>
      <c r="K30" s="119">
        <f t="shared" si="14"/>
        <v>0</v>
      </c>
      <c r="L30" s="120">
        <f t="shared" si="15"/>
        <v>0</v>
      </c>
      <c r="M30" s="120">
        <f t="shared" si="16"/>
        <v>0</v>
      </c>
      <c r="N30" s="120">
        <f t="shared" si="17"/>
        <v>0</v>
      </c>
    </row>
    <row r="31" spans="1:14" s="22" customFormat="1" ht="16.5" x14ac:dyDescent="0.45">
      <c r="A31" s="150" t="str">
        <f>IF(B31="","",VLOOKUP(B31,'Investment Priority'!$A$2:$C$54,3,FALSE))</f>
        <v/>
      </c>
      <c r="B31" s="186"/>
      <c r="C31" s="143"/>
      <c r="D31" s="118"/>
      <c r="E31" s="144">
        <f t="shared" si="12"/>
        <v>0</v>
      </c>
      <c r="F31" s="143"/>
      <c r="G31" s="118"/>
      <c r="H31" s="148">
        <f t="shared" si="13"/>
        <v>0</v>
      </c>
      <c r="I31" s="141"/>
      <c r="J31" s="118"/>
      <c r="K31" s="119">
        <f t="shared" si="14"/>
        <v>0</v>
      </c>
      <c r="L31" s="120">
        <f t="shared" ref="L31:L32" si="18">C31+F31+I31</f>
        <v>0</v>
      </c>
      <c r="M31" s="120">
        <f t="shared" ref="M31:M32" si="19">D31+G31+J31</f>
        <v>0</v>
      </c>
      <c r="N31" s="120">
        <f t="shared" si="17"/>
        <v>0</v>
      </c>
    </row>
    <row r="32" spans="1:14" s="22" customFormat="1" ht="17" thickBot="1" x14ac:dyDescent="0.5">
      <c r="A32" s="151" t="str">
        <f>IF(B32="","",VLOOKUP(B32,'Investment Priority'!$A$2:$C$54,3,FALSE))</f>
        <v/>
      </c>
      <c r="B32" s="187"/>
      <c r="C32" s="145"/>
      <c r="D32" s="146"/>
      <c r="E32" s="147">
        <f t="shared" ref="E32" si="20">C32+D32</f>
        <v>0</v>
      </c>
      <c r="F32" s="145"/>
      <c r="G32" s="146"/>
      <c r="H32" s="149">
        <f t="shared" si="13"/>
        <v>0</v>
      </c>
      <c r="I32" s="142"/>
      <c r="J32" s="121"/>
      <c r="K32" s="122">
        <f t="shared" ref="K32" si="21">I32+J32</f>
        <v>0</v>
      </c>
      <c r="L32" s="123">
        <f t="shared" si="18"/>
        <v>0</v>
      </c>
      <c r="M32" s="123">
        <f t="shared" si="19"/>
        <v>0</v>
      </c>
      <c r="N32" s="123">
        <f t="shared" ref="N32" si="22">E32+H32+K32</f>
        <v>0</v>
      </c>
    </row>
    <row r="33" spans="1:14" s="22" customFormat="1" ht="17" thickBot="1" x14ac:dyDescent="0.5">
      <c r="A33" s="106" t="s">
        <v>454</v>
      </c>
      <c r="B33" s="124"/>
      <c r="C33" s="125">
        <f>SUM(C13:C32)</f>
        <v>0</v>
      </c>
      <c r="D33" s="126">
        <f>SUM(D13:D32)</f>
        <v>0</v>
      </c>
      <c r="E33" s="127">
        <f t="shared" ref="E33:N33" si="23">SUM(E13:E32)</f>
        <v>0</v>
      </c>
      <c r="F33" s="126">
        <f t="shared" si="23"/>
        <v>0</v>
      </c>
      <c r="G33" s="126">
        <f t="shared" si="23"/>
        <v>0</v>
      </c>
      <c r="H33" s="128">
        <f t="shared" si="23"/>
        <v>0</v>
      </c>
      <c r="I33" s="126">
        <f t="shared" si="23"/>
        <v>0</v>
      </c>
      <c r="J33" s="126">
        <f t="shared" si="23"/>
        <v>0</v>
      </c>
      <c r="K33" s="129">
        <f t="shared" si="23"/>
        <v>0</v>
      </c>
      <c r="L33" s="130">
        <f t="shared" si="23"/>
        <v>0</v>
      </c>
      <c r="M33" s="130">
        <f t="shared" si="23"/>
        <v>0</v>
      </c>
      <c r="N33" s="131">
        <f t="shared" si="23"/>
        <v>0</v>
      </c>
    </row>
    <row r="34" spans="1:14" s="22" customFormat="1" ht="16.5" x14ac:dyDescent="0.45"/>
    <row r="35" spans="1:14" s="22" customFormat="1" ht="17" thickBot="1" x14ac:dyDescent="0.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4" s="22" customFormat="1" ht="18" thickBot="1" x14ac:dyDescent="0.5">
      <c r="A36" s="354" t="s">
        <v>456</v>
      </c>
      <c r="B36" s="355" t="str">
        <f>IF(N58=0,"",N58/$N$167)</f>
        <v/>
      </c>
      <c r="C36" s="356"/>
      <c r="D36" s="357" t="s">
        <v>22</v>
      </c>
      <c r="E36" s="358"/>
      <c r="F36" s="359"/>
      <c r="G36" s="360" t="s">
        <v>23</v>
      </c>
      <c r="H36" s="361"/>
      <c r="I36" s="362"/>
      <c r="J36" s="362" t="s">
        <v>24</v>
      </c>
      <c r="K36" s="363"/>
      <c r="L36" s="364"/>
      <c r="M36" s="365" t="s">
        <v>25</v>
      </c>
      <c r="N36" s="366"/>
    </row>
    <row r="37" spans="1:14" s="22" customFormat="1" x14ac:dyDescent="0.45">
      <c r="A37" s="367" t="s">
        <v>449</v>
      </c>
      <c r="B37" s="368" t="s">
        <v>450</v>
      </c>
      <c r="C37" s="369" t="s">
        <v>451</v>
      </c>
      <c r="D37" s="370" t="s">
        <v>452</v>
      </c>
      <c r="E37" s="371" t="s">
        <v>453</v>
      </c>
      <c r="F37" s="369" t="s">
        <v>451</v>
      </c>
      <c r="G37" s="370" t="s">
        <v>452</v>
      </c>
      <c r="H37" s="372" t="s">
        <v>453</v>
      </c>
      <c r="I37" s="373" t="s">
        <v>451</v>
      </c>
      <c r="J37" s="370" t="s">
        <v>452</v>
      </c>
      <c r="K37" s="374" t="s">
        <v>453</v>
      </c>
      <c r="L37" s="375" t="s">
        <v>451</v>
      </c>
      <c r="M37" s="375" t="s">
        <v>452</v>
      </c>
      <c r="N37" s="375" t="s">
        <v>453</v>
      </c>
    </row>
    <row r="38" spans="1:14" s="22" customFormat="1" ht="16.5" x14ac:dyDescent="0.45">
      <c r="A38" s="150" t="str">
        <f>IF(B38="","",VLOOKUP(B38,'Investment Priority'!$A$2:$C$54,3,FALSE))</f>
        <v/>
      </c>
      <c r="B38" s="186"/>
      <c r="C38" s="143"/>
      <c r="D38" s="118"/>
      <c r="E38" s="144">
        <f>C38+D38</f>
        <v>0</v>
      </c>
      <c r="F38" s="143"/>
      <c r="G38" s="118"/>
      <c r="H38" s="148">
        <f>F38+G38</f>
        <v>0</v>
      </c>
      <c r="I38" s="143"/>
      <c r="J38" s="118"/>
      <c r="K38" s="159">
        <f>I38+J38</f>
        <v>0</v>
      </c>
      <c r="L38" s="152">
        <f>C38+F38+I38</f>
        <v>0</v>
      </c>
      <c r="M38" s="120">
        <f>D38+G38+J38</f>
        <v>0</v>
      </c>
      <c r="N38" s="153">
        <f>E38+H38+K38</f>
        <v>0</v>
      </c>
    </row>
    <row r="39" spans="1:14" s="22" customFormat="1" ht="16.5" x14ac:dyDescent="0.45">
      <c r="A39" s="150" t="str">
        <f>IF(B39="","",VLOOKUP(B39,'Investment Priority'!$A$2:$C$54,3,FALSE))</f>
        <v/>
      </c>
      <c r="B39" s="186"/>
      <c r="C39" s="143"/>
      <c r="D39" s="118"/>
      <c r="E39" s="144">
        <f t="shared" ref="E39:E43" si="24">C39+D39</f>
        <v>0</v>
      </c>
      <c r="F39" s="143"/>
      <c r="G39" s="118"/>
      <c r="H39" s="148">
        <f t="shared" ref="H39:H43" si="25">F39+G39</f>
        <v>0</v>
      </c>
      <c r="I39" s="143"/>
      <c r="J39" s="118"/>
      <c r="K39" s="159">
        <f t="shared" ref="K39:K43" si="26">I39+J39</f>
        <v>0</v>
      </c>
      <c r="L39" s="152">
        <f t="shared" ref="L39:L43" si="27">C39+F39+I39</f>
        <v>0</v>
      </c>
      <c r="M39" s="120">
        <f t="shared" ref="M39:M43" si="28">D39+G39+J39</f>
        <v>0</v>
      </c>
      <c r="N39" s="153">
        <f t="shared" ref="N39:N43" si="29">E39+H39+K39</f>
        <v>0</v>
      </c>
    </row>
    <row r="40" spans="1:14" s="22" customFormat="1" ht="16.5" x14ac:dyDescent="0.45">
      <c r="A40" s="150" t="str">
        <f>IF(B40="","",VLOOKUP(B40,'Investment Priority'!$A$2:$C$54,3,FALSE))</f>
        <v/>
      </c>
      <c r="B40" s="186"/>
      <c r="C40" s="143"/>
      <c r="D40" s="118"/>
      <c r="E40" s="144">
        <f t="shared" si="24"/>
        <v>0</v>
      </c>
      <c r="F40" s="143"/>
      <c r="G40" s="118"/>
      <c r="H40" s="148">
        <f t="shared" si="25"/>
        <v>0</v>
      </c>
      <c r="I40" s="143"/>
      <c r="J40" s="118"/>
      <c r="K40" s="159">
        <f t="shared" si="26"/>
        <v>0</v>
      </c>
      <c r="L40" s="152">
        <f t="shared" si="27"/>
        <v>0</v>
      </c>
      <c r="M40" s="120">
        <f t="shared" si="28"/>
        <v>0</v>
      </c>
      <c r="N40" s="153">
        <f t="shared" si="29"/>
        <v>0</v>
      </c>
    </row>
    <row r="41" spans="1:14" s="22" customFormat="1" ht="16.5" x14ac:dyDescent="0.45">
      <c r="A41" s="150" t="str">
        <f>IF(B41="","",VLOOKUP(B41,'Investment Priority'!$A$2:$C$54,3,FALSE))</f>
        <v/>
      </c>
      <c r="B41" s="186"/>
      <c r="C41" s="143"/>
      <c r="D41" s="118"/>
      <c r="E41" s="144">
        <f t="shared" si="24"/>
        <v>0</v>
      </c>
      <c r="F41" s="143"/>
      <c r="G41" s="118"/>
      <c r="H41" s="148">
        <f t="shared" si="25"/>
        <v>0</v>
      </c>
      <c r="I41" s="143"/>
      <c r="J41" s="118"/>
      <c r="K41" s="159">
        <f t="shared" si="26"/>
        <v>0</v>
      </c>
      <c r="L41" s="152">
        <f t="shared" si="27"/>
        <v>0</v>
      </c>
      <c r="M41" s="120">
        <f t="shared" si="28"/>
        <v>0</v>
      </c>
      <c r="N41" s="153">
        <f t="shared" si="29"/>
        <v>0</v>
      </c>
    </row>
    <row r="42" spans="1:14" s="22" customFormat="1" ht="16.5" x14ac:dyDescent="0.45">
      <c r="A42" s="150" t="str">
        <f>IF(B42="","",VLOOKUP(B42,'Investment Priority'!$A$2:$C$54,3,FALSE))</f>
        <v/>
      </c>
      <c r="B42" s="186"/>
      <c r="C42" s="143"/>
      <c r="D42" s="118"/>
      <c r="E42" s="144">
        <f t="shared" si="24"/>
        <v>0</v>
      </c>
      <c r="F42" s="143"/>
      <c r="G42" s="118"/>
      <c r="H42" s="148">
        <f t="shared" si="25"/>
        <v>0</v>
      </c>
      <c r="I42" s="143"/>
      <c r="J42" s="118"/>
      <c r="K42" s="159">
        <f t="shared" si="26"/>
        <v>0</v>
      </c>
      <c r="L42" s="152">
        <f t="shared" si="27"/>
        <v>0</v>
      </c>
      <c r="M42" s="120">
        <f t="shared" si="28"/>
        <v>0</v>
      </c>
      <c r="N42" s="153">
        <f t="shared" si="29"/>
        <v>0</v>
      </c>
    </row>
    <row r="43" spans="1:14" s="22" customFormat="1" ht="16.5" x14ac:dyDescent="0.45">
      <c r="A43" s="150" t="str">
        <f>IF(B43="","",VLOOKUP(B43,'Investment Priority'!$A$2:$C$54,3,FALSE))</f>
        <v/>
      </c>
      <c r="B43" s="186"/>
      <c r="C43" s="143"/>
      <c r="D43" s="118"/>
      <c r="E43" s="144">
        <f t="shared" si="24"/>
        <v>0</v>
      </c>
      <c r="F43" s="143"/>
      <c r="G43" s="118"/>
      <c r="H43" s="148">
        <f t="shared" si="25"/>
        <v>0</v>
      </c>
      <c r="I43" s="143"/>
      <c r="J43" s="118"/>
      <c r="K43" s="159">
        <f t="shared" si="26"/>
        <v>0</v>
      </c>
      <c r="L43" s="152">
        <f t="shared" si="27"/>
        <v>0</v>
      </c>
      <c r="M43" s="120">
        <f t="shared" si="28"/>
        <v>0</v>
      </c>
      <c r="N43" s="153">
        <f t="shared" si="29"/>
        <v>0</v>
      </c>
    </row>
    <row r="44" spans="1:14" s="22" customFormat="1" ht="16.5" x14ac:dyDescent="0.45">
      <c r="A44" s="150" t="str">
        <f>IF(B44="","",VLOOKUP(B44,'Investment Priority'!$A$2:$C$54,3,FALSE))</f>
        <v/>
      </c>
      <c r="B44" s="186"/>
      <c r="C44" s="143"/>
      <c r="D44" s="118"/>
      <c r="E44" s="144">
        <f t="shared" ref="E44:E48" si="30">C44+D44</f>
        <v>0</v>
      </c>
      <c r="F44" s="143"/>
      <c r="G44" s="118"/>
      <c r="H44" s="148">
        <f t="shared" ref="H44:H48" si="31">F44+G44</f>
        <v>0</v>
      </c>
      <c r="I44" s="143"/>
      <c r="J44" s="118"/>
      <c r="K44" s="159">
        <f t="shared" ref="K44:K48" si="32">I44+J44</f>
        <v>0</v>
      </c>
      <c r="L44" s="152">
        <f t="shared" ref="L44:L48" si="33">C44+F44+I44</f>
        <v>0</v>
      </c>
      <c r="M44" s="120">
        <f t="shared" ref="M44:M48" si="34">D44+G44+J44</f>
        <v>0</v>
      </c>
      <c r="N44" s="153">
        <f t="shared" ref="N44:N48" si="35">E44+H44+K44</f>
        <v>0</v>
      </c>
    </row>
    <row r="45" spans="1:14" s="22" customFormat="1" ht="16.5" x14ac:dyDescent="0.45">
      <c r="A45" s="150" t="str">
        <f>IF(B45="","",VLOOKUP(B45,'Investment Priority'!$A$2:$C$54,3,FALSE))</f>
        <v/>
      </c>
      <c r="B45" s="186"/>
      <c r="C45" s="143"/>
      <c r="D45" s="118"/>
      <c r="E45" s="144">
        <f t="shared" si="30"/>
        <v>0</v>
      </c>
      <c r="F45" s="143"/>
      <c r="G45" s="118"/>
      <c r="H45" s="148">
        <f t="shared" si="31"/>
        <v>0</v>
      </c>
      <c r="I45" s="143"/>
      <c r="J45" s="118"/>
      <c r="K45" s="159">
        <f t="shared" si="32"/>
        <v>0</v>
      </c>
      <c r="L45" s="152">
        <f t="shared" si="33"/>
        <v>0</v>
      </c>
      <c r="M45" s="120">
        <f t="shared" si="34"/>
        <v>0</v>
      </c>
      <c r="N45" s="153">
        <f t="shared" si="35"/>
        <v>0</v>
      </c>
    </row>
    <row r="46" spans="1:14" s="22" customFormat="1" ht="16.5" x14ac:dyDescent="0.45">
      <c r="A46" s="150" t="str">
        <f>IF(B46="","",VLOOKUP(B46,'Investment Priority'!$A$2:$C$54,3,FALSE))</f>
        <v/>
      </c>
      <c r="B46" s="186"/>
      <c r="C46" s="143"/>
      <c r="D46" s="118"/>
      <c r="E46" s="144">
        <f t="shared" si="30"/>
        <v>0</v>
      </c>
      <c r="F46" s="143"/>
      <c r="G46" s="118"/>
      <c r="H46" s="148">
        <f t="shared" si="31"/>
        <v>0</v>
      </c>
      <c r="I46" s="143"/>
      <c r="J46" s="118"/>
      <c r="K46" s="159">
        <f t="shared" si="32"/>
        <v>0</v>
      </c>
      <c r="L46" s="152">
        <f t="shared" si="33"/>
        <v>0</v>
      </c>
      <c r="M46" s="120">
        <f t="shared" si="34"/>
        <v>0</v>
      </c>
      <c r="N46" s="153">
        <f t="shared" si="35"/>
        <v>0</v>
      </c>
    </row>
    <row r="47" spans="1:14" s="22" customFormat="1" ht="16.5" x14ac:dyDescent="0.45">
      <c r="A47" s="150" t="str">
        <f>IF(B47="","",VLOOKUP(B47,'Investment Priority'!$A$2:$C$54,3,FALSE))</f>
        <v/>
      </c>
      <c r="B47" s="186"/>
      <c r="C47" s="143"/>
      <c r="D47" s="118"/>
      <c r="E47" s="144">
        <f t="shared" si="30"/>
        <v>0</v>
      </c>
      <c r="F47" s="143"/>
      <c r="G47" s="118"/>
      <c r="H47" s="148">
        <f t="shared" si="31"/>
        <v>0</v>
      </c>
      <c r="I47" s="143"/>
      <c r="J47" s="118"/>
      <c r="K47" s="159">
        <f t="shared" si="32"/>
        <v>0</v>
      </c>
      <c r="L47" s="152">
        <f t="shared" si="33"/>
        <v>0</v>
      </c>
      <c r="M47" s="120">
        <f t="shared" si="34"/>
        <v>0</v>
      </c>
      <c r="N47" s="153">
        <f t="shared" si="35"/>
        <v>0</v>
      </c>
    </row>
    <row r="48" spans="1:14" s="22" customFormat="1" ht="16.5" x14ac:dyDescent="0.45">
      <c r="A48" s="150" t="str">
        <f>IF(B48="","",VLOOKUP(B48,'Investment Priority'!$A$2:$C$54,3,FALSE))</f>
        <v/>
      </c>
      <c r="B48" s="186"/>
      <c r="C48" s="143"/>
      <c r="D48" s="118"/>
      <c r="E48" s="144">
        <f t="shared" si="30"/>
        <v>0</v>
      </c>
      <c r="F48" s="143"/>
      <c r="G48" s="118"/>
      <c r="H48" s="148">
        <f t="shared" si="31"/>
        <v>0</v>
      </c>
      <c r="I48" s="143"/>
      <c r="J48" s="118"/>
      <c r="K48" s="159">
        <f t="shared" si="32"/>
        <v>0</v>
      </c>
      <c r="L48" s="152">
        <f t="shared" si="33"/>
        <v>0</v>
      </c>
      <c r="M48" s="120">
        <f t="shared" si="34"/>
        <v>0</v>
      </c>
      <c r="N48" s="153">
        <f t="shared" si="35"/>
        <v>0</v>
      </c>
    </row>
    <row r="49" spans="1:14" s="22" customFormat="1" ht="16.5" x14ac:dyDescent="0.45">
      <c r="A49" s="150" t="str">
        <f>IF(B49="","",VLOOKUP(B49,'Investment Priority'!$A$2:$C$54,3,FALSE))</f>
        <v/>
      </c>
      <c r="B49" s="186"/>
      <c r="C49" s="143"/>
      <c r="D49" s="118"/>
      <c r="E49" s="144">
        <f t="shared" ref="E49:E57" si="36">C49+D49</f>
        <v>0</v>
      </c>
      <c r="F49" s="143"/>
      <c r="G49" s="118"/>
      <c r="H49" s="148">
        <f t="shared" ref="H49:H57" si="37">F49+G49</f>
        <v>0</v>
      </c>
      <c r="I49" s="143"/>
      <c r="J49" s="118"/>
      <c r="K49" s="159">
        <f t="shared" ref="K49:K57" si="38">I49+J49</f>
        <v>0</v>
      </c>
      <c r="L49" s="152">
        <f t="shared" ref="L49:L57" si="39">C49+F49+I49</f>
        <v>0</v>
      </c>
      <c r="M49" s="120">
        <f t="shared" ref="M49:M57" si="40">D49+G49+J49</f>
        <v>0</v>
      </c>
      <c r="N49" s="153">
        <f t="shared" ref="N49:N57" si="41">E49+H49+K49</f>
        <v>0</v>
      </c>
    </row>
    <row r="50" spans="1:14" s="22" customFormat="1" ht="16.5" x14ac:dyDescent="0.45">
      <c r="A50" s="150" t="str">
        <f>IF(B50="","",VLOOKUP(B50,'Investment Priority'!$A$2:$C$54,3,FALSE))</f>
        <v/>
      </c>
      <c r="B50" s="186"/>
      <c r="C50" s="143"/>
      <c r="D50" s="118"/>
      <c r="E50" s="144">
        <f t="shared" si="36"/>
        <v>0</v>
      </c>
      <c r="F50" s="143"/>
      <c r="G50" s="118"/>
      <c r="H50" s="148">
        <f t="shared" si="37"/>
        <v>0</v>
      </c>
      <c r="I50" s="143"/>
      <c r="J50" s="118"/>
      <c r="K50" s="159">
        <f t="shared" si="38"/>
        <v>0</v>
      </c>
      <c r="L50" s="152">
        <f t="shared" si="39"/>
        <v>0</v>
      </c>
      <c r="M50" s="120">
        <f t="shared" si="40"/>
        <v>0</v>
      </c>
      <c r="N50" s="153">
        <f t="shared" si="41"/>
        <v>0</v>
      </c>
    </row>
    <row r="51" spans="1:14" s="22" customFormat="1" ht="16.5" x14ac:dyDescent="0.45">
      <c r="A51" s="150" t="str">
        <f>IF(B51="","",VLOOKUP(B51,'Investment Priority'!$A$2:$C$54,3,FALSE))</f>
        <v/>
      </c>
      <c r="B51" s="186"/>
      <c r="C51" s="143"/>
      <c r="D51" s="118"/>
      <c r="E51" s="144">
        <f t="shared" si="36"/>
        <v>0</v>
      </c>
      <c r="F51" s="143"/>
      <c r="G51" s="118"/>
      <c r="H51" s="148">
        <f t="shared" si="37"/>
        <v>0</v>
      </c>
      <c r="I51" s="143"/>
      <c r="J51" s="118"/>
      <c r="K51" s="159">
        <f t="shared" si="38"/>
        <v>0</v>
      </c>
      <c r="L51" s="152">
        <f t="shared" si="39"/>
        <v>0</v>
      </c>
      <c r="M51" s="120">
        <f t="shared" si="40"/>
        <v>0</v>
      </c>
      <c r="N51" s="153">
        <f t="shared" si="41"/>
        <v>0</v>
      </c>
    </row>
    <row r="52" spans="1:14" s="22" customFormat="1" ht="16.5" x14ac:dyDescent="0.45">
      <c r="A52" s="150" t="str">
        <f>IF(B52="","",VLOOKUP(B52,'Investment Priority'!$A$2:$C$54,3,FALSE))</f>
        <v/>
      </c>
      <c r="B52" s="186"/>
      <c r="C52" s="143"/>
      <c r="D52" s="118"/>
      <c r="E52" s="144">
        <f t="shared" si="36"/>
        <v>0</v>
      </c>
      <c r="F52" s="143"/>
      <c r="G52" s="118"/>
      <c r="H52" s="148">
        <f t="shared" si="37"/>
        <v>0</v>
      </c>
      <c r="I52" s="143"/>
      <c r="J52" s="118"/>
      <c r="K52" s="159">
        <f t="shared" si="38"/>
        <v>0</v>
      </c>
      <c r="L52" s="152">
        <f t="shared" si="39"/>
        <v>0</v>
      </c>
      <c r="M52" s="120">
        <f t="shared" si="40"/>
        <v>0</v>
      </c>
      <c r="N52" s="153">
        <f t="shared" si="41"/>
        <v>0</v>
      </c>
    </row>
    <row r="53" spans="1:14" s="22" customFormat="1" ht="16.5" x14ac:dyDescent="0.45">
      <c r="A53" s="150" t="str">
        <f>IF(B53="","",VLOOKUP(B53,'Investment Priority'!$A$2:$C$54,3,FALSE))</f>
        <v/>
      </c>
      <c r="B53" s="186"/>
      <c r="C53" s="143"/>
      <c r="D53" s="118"/>
      <c r="E53" s="144">
        <f t="shared" si="36"/>
        <v>0</v>
      </c>
      <c r="F53" s="143"/>
      <c r="G53" s="118"/>
      <c r="H53" s="148">
        <f t="shared" si="37"/>
        <v>0</v>
      </c>
      <c r="I53" s="143"/>
      <c r="J53" s="118"/>
      <c r="K53" s="159">
        <f t="shared" si="38"/>
        <v>0</v>
      </c>
      <c r="L53" s="152">
        <f t="shared" si="39"/>
        <v>0</v>
      </c>
      <c r="M53" s="120">
        <f t="shared" si="40"/>
        <v>0</v>
      </c>
      <c r="N53" s="153">
        <f t="shared" si="41"/>
        <v>0</v>
      </c>
    </row>
    <row r="54" spans="1:14" s="22" customFormat="1" ht="16.5" x14ac:dyDescent="0.45">
      <c r="A54" s="150" t="str">
        <f>IF(B54="","",VLOOKUP(B54,'Investment Priority'!$A$2:$C$54,3,FALSE))</f>
        <v/>
      </c>
      <c r="B54" s="186"/>
      <c r="C54" s="143"/>
      <c r="D54" s="118"/>
      <c r="E54" s="144">
        <f t="shared" si="36"/>
        <v>0</v>
      </c>
      <c r="F54" s="143"/>
      <c r="G54" s="118"/>
      <c r="H54" s="148">
        <f t="shared" si="37"/>
        <v>0</v>
      </c>
      <c r="I54" s="143"/>
      <c r="J54" s="118"/>
      <c r="K54" s="159">
        <f t="shared" si="38"/>
        <v>0</v>
      </c>
      <c r="L54" s="152">
        <f t="shared" si="39"/>
        <v>0</v>
      </c>
      <c r="M54" s="120">
        <f t="shared" si="40"/>
        <v>0</v>
      </c>
      <c r="N54" s="153">
        <f t="shared" si="41"/>
        <v>0</v>
      </c>
    </row>
    <row r="55" spans="1:14" s="22" customFormat="1" ht="16.5" x14ac:dyDescent="0.45">
      <c r="A55" s="150" t="str">
        <f>IF(B55="","",VLOOKUP(B55,'Investment Priority'!$A$2:$C$54,3,FALSE))</f>
        <v/>
      </c>
      <c r="B55" s="186"/>
      <c r="C55" s="143"/>
      <c r="D55" s="118"/>
      <c r="E55" s="144">
        <f t="shared" si="36"/>
        <v>0</v>
      </c>
      <c r="F55" s="143"/>
      <c r="G55" s="118"/>
      <c r="H55" s="148">
        <f t="shared" si="37"/>
        <v>0</v>
      </c>
      <c r="I55" s="143"/>
      <c r="J55" s="118"/>
      <c r="K55" s="159">
        <f t="shared" si="38"/>
        <v>0</v>
      </c>
      <c r="L55" s="152">
        <f t="shared" si="39"/>
        <v>0</v>
      </c>
      <c r="M55" s="120">
        <f t="shared" si="40"/>
        <v>0</v>
      </c>
      <c r="N55" s="153">
        <f t="shared" si="41"/>
        <v>0</v>
      </c>
    </row>
    <row r="56" spans="1:14" s="22" customFormat="1" ht="17" thickBot="1" x14ac:dyDescent="0.5">
      <c r="A56" s="150" t="str">
        <f>IF(B56="","",VLOOKUP(B56,'Investment Priority'!$A$2:$C$54,3,FALSE))</f>
        <v/>
      </c>
      <c r="B56" s="186"/>
      <c r="C56" s="143"/>
      <c r="D56" s="118"/>
      <c r="E56" s="144">
        <f t="shared" si="36"/>
        <v>0</v>
      </c>
      <c r="F56" s="145"/>
      <c r="G56" s="146"/>
      <c r="H56" s="149">
        <f t="shared" si="37"/>
        <v>0</v>
      </c>
      <c r="I56" s="145"/>
      <c r="J56" s="146"/>
      <c r="K56" s="160">
        <f t="shared" si="38"/>
        <v>0</v>
      </c>
      <c r="L56" s="152">
        <f t="shared" si="39"/>
        <v>0</v>
      </c>
      <c r="M56" s="120">
        <f t="shared" si="40"/>
        <v>0</v>
      </c>
      <c r="N56" s="153">
        <f t="shared" si="41"/>
        <v>0</v>
      </c>
    </row>
    <row r="57" spans="1:14" s="22" customFormat="1" ht="17" thickBot="1" x14ac:dyDescent="0.5">
      <c r="A57" s="151" t="str">
        <f>IF(B57="","",VLOOKUP(B57,'Investment Priority'!$A$2:$C$54,3,FALSE))</f>
        <v/>
      </c>
      <c r="B57" s="187"/>
      <c r="C57" s="145"/>
      <c r="D57" s="146"/>
      <c r="E57" s="147">
        <f t="shared" si="36"/>
        <v>0</v>
      </c>
      <c r="F57" s="165"/>
      <c r="G57" s="166"/>
      <c r="H57" s="167">
        <f t="shared" si="37"/>
        <v>0</v>
      </c>
      <c r="I57" s="162"/>
      <c r="J57" s="163"/>
      <c r="K57" s="164">
        <f t="shared" si="38"/>
        <v>0</v>
      </c>
      <c r="L57" s="154">
        <f t="shared" si="39"/>
        <v>0</v>
      </c>
      <c r="M57" s="155">
        <f t="shared" si="40"/>
        <v>0</v>
      </c>
      <c r="N57" s="156">
        <f t="shared" si="41"/>
        <v>0</v>
      </c>
    </row>
    <row r="58" spans="1:14" s="22" customFormat="1" ht="17" thickBot="1" x14ac:dyDescent="0.5">
      <c r="A58" s="106" t="s">
        <v>454</v>
      </c>
      <c r="B58" s="124"/>
      <c r="C58" s="125">
        <f>SUM(C38:C57)</f>
        <v>0</v>
      </c>
      <c r="D58" s="126">
        <f>SUM(D38:D57)</f>
        <v>0</v>
      </c>
      <c r="E58" s="127">
        <f t="shared" ref="E58:N58" si="42">SUM(E38:E57)</f>
        <v>0</v>
      </c>
      <c r="F58" s="126">
        <f t="shared" si="42"/>
        <v>0</v>
      </c>
      <c r="G58" s="126">
        <f t="shared" si="42"/>
        <v>0</v>
      </c>
      <c r="H58" s="128">
        <f t="shared" si="42"/>
        <v>0</v>
      </c>
      <c r="I58" s="126">
        <f t="shared" si="42"/>
        <v>0</v>
      </c>
      <c r="J58" s="126">
        <f t="shared" si="42"/>
        <v>0</v>
      </c>
      <c r="K58" s="129">
        <f t="shared" si="42"/>
        <v>0</v>
      </c>
      <c r="L58" s="130">
        <f t="shared" si="42"/>
        <v>0</v>
      </c>
      <c r="M58" s="130">
        <f t="shared" si="42"/>
        <v>0</v>
      </c>
      <c r="N58" s="131">
        <f t="shared" si="42"/>
        <v>0</v>
      </c>
    </row>
    <row r="59" spans="1:14" s="22" customFormat="1" ht="16.5" x14ac:dyDescent="0.45"/>
    <row r="60" spans="1:14" s="22" customFormat="1" ht="17" thickBot="1" x14ac:dyDescent="0.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4" s="22" customFormat="1" ht="18" thickBot="1" x14ac:dyDescent="0.5">
      <c r="A61" s="354" t="s">
        <v>457</v>
      </c>
      <c r="B61" s="355" t="str">
        <f>IF(N83=0,"",N83/$N$167)</f>
        <v/>
      </c>
      <c r="C61" s="356"/>
      <c r="D61" s="357" t="s">
        <v>22</v>
      </c>
      <c r="E61" s="358"/>
      <c r="F61" s="359"/>
      <c r="G61" s="360" t="s">
        <v>23</v>
      </c>
      <c r="H61" s="361"/>
      <c r="I61" s="362"/>
      <c r="J61" s="362" t="s">
        <v>24</v>
      </c>
      <c r="K61" s="363"/>
      <c r="L61" s="364"/>
      <c r="M61" s="365" t="s">
        <v>25</v>
      </c>
      <c r="N61" s="366"/>
    </row>
    <row r="62" spans="1:14" s="22" customFormat="1" x14ac:dyDescent="0.45">
      <c r="A62" s="367" t="s">
        <v>449</v>
      </c>
      <c r="B62" s="368" t="s">
        <v>450</v>
      </c>
      <c r="C62" s="369" t="s">
        <v>451</v>
      </c>
      <c r="D62" s="370" t="s">
        <v>452</v>
      </c>
      <c r="E62" s="371" t="s">
        <v>453</v>
      </c>
      <c r="F62" s="369" t="s">
        <v>451</v>
      </c>
      <c r="G62" s="370" t="s">
        <v>452</v>
      </c>
      <c r="H62" s="372" t="s">
        <v>453</v>
      </c>
      <c r="I62" s="373" t="s">
        <v>451</v>
      </c>
      <c r="J62" s="370" t="s">
        <v>452</v>
      </c>
      <c r="K62" s="374" t="s">
        <v>453</v>
      </c>
      <c r="L62" s="375" t="s">
        <v>451</v>
      </c>
      <c r="M62" s="375" t="s">
        <v>452</v>
      </c>
      <c r="N62" s="375" t="s">
        <v>453</v>
      </c>
    </row>
    <row r="63" spans="1:14" s="22" customFormat="1" ht="17" customHeight="1" x14ac:dyDescent="0.45">
      <c r="A63" s="150" t="str">
        <f>IF(B63="","",VLOOKUP(B63,'Investment Priority'!$A$2:$C$54,3,FALSE))</f>
        <v/>
      </c>
      <c r="B63" s="186"/>
      <c r="C63" s="143"/>
      <c r="D63" s="118"/>
      <c r="E63" s="144">
        <f>C63+D63</f>
        <v>0</v>
      </c>
      <c r="F63" s="141"/>
      <c r="G63" s="118"/>
      <c r="H63" s="157">
        <f>F63+G63</f>
        <v>0</v>
      </c>
      <c r="I63" s="143"/>
      <c r="J63" s="118"/>
      <c r="K63" s="159">
        <f>I63+J63</f>
        <v>0</v>
      </c>
      <c r="L63" s="152">
        <f>C63+F63+I63</f>
        <v>0</v>
      </c>
      <c r="M63" s="120">
        <f>D63+G63+J63</f>
        <v>0</v>
      </c>
      <c r="N63" s="153">
        <f>E63+H63+K63</f>
        <v>0</v>
      </c>
    </row>
    <row r="64" spans="1:14" s="22" customFormat="1" ht="16.5" x14ac:dyDescent="0.45">
      <c r="A64" s="150" t="str">
        <f>IF(B64="","",VLOOKUP(B64,'Investment Priority'!$A$2:$C$54,3,FALSE))</f>
        <v/>
      </c>
      <c r="B64" s="186"/>
      <c r="C64" s="143"/>
      <c r="D64" s="118"/>
      <c r="E64" s="144">
        <f t="shared" ref="E64:E68" si="43">C64+D64</f>
        <v>0</v>
      </c>
      <c r="F64" s="141"/>
      <c r="G64" s="118"/>
      <c r="H64" s="157">
        <f t="shared" ref="H64:H68" si="44">F64+G64</f>
        <v>0</v>
      </c>
      <c r="I64" s="143"/>
      <c r="J64" s="118"/>
      <c r="K64" s="159">
        <f t="shared" ref="K64:K68" si="45">I64+J64</f>
        <v>0</v>
      </c>
      <c r="L64" s="152">
        <f t="shared" ref="L64:L68" si="46">C64+F64+I64</f>
        <v>0</v>
      </c>
      <c r="M64" s="120">
        <f t="shared" ref="M64:M68" si="47">D64+G64+J64</f>
        <v>0</v>
      </c>
      <c r="N64" s="153">
        <f t="shared" ref="N64:N68" si="48">E64+H64+K64</f>
        <v>0</v>
      </c>
    </row>
    <row r="65" spans="1:14" s="22" customFormat="1" ht="16.5" x14ac:dyDescent="0.45">
      <c r="A65" s="150" t="str">
        <f>IF(B65="","",VLOOKUP(B65,'Investment Priority'!$A$2:$C$54,3,FALSE))</f>
        <v/>
      </c>
      <c r="B65" s="186"/>
      <c r="C65" s="143"/>
      <c r="D65" s="118"/>
      <c r="E65" s="144">
        <f t="shared" si="43"/>
        <v>0</v>
      </c>
      <c r="F65" s="141"/>
      <c r="G65" s="118"/>
      <c r="H65" s="157">
        <f t="shared" si="44"/>
        <v>0</v>
      </c>
      <c r="I65" s="143"/>
      <c r="J65" s="118"/>
      <c r="K65" s="159">
        <f t="shared" si="45"/>
        <v>0</v>
      </c>
      <c r="L65" s="152">
        <f t="shared" si="46"/>
        <v>0</v>
      </c>
      <c r="M65" s="120">
        <f t="shared" si="47"/>
        <v>0</v>
      </c>
      <c r="N65" s="153">
        <f t="shared" si="48"/>
        <v>0</v>
      </c>
    </row>
    <row r="66" spans="1:14" s="22" customFormat="1" ht="16.5" x14ac:dyDescent="0.45">
      <c r="A66" s="150" t="str">
        <f>IF(B66="","",VLOOKUP(B66,'Investment Priority'!$A$2:$C$54,3,FALSE))</f>
        <v/>
      </c>
      <c r="B66" s="188"/>
      <c r="C66" s="143"/>
      <c r="D66" s="118"/>
      <c r="E66" s="144">
        <f t="shared" si="43"/>
        <v>0</v>
      </c>
      <c r="F66" s="141"/>
      <c r="G66" s="118"/>
      <c r="H66" s="157">
        <f t="shared" si="44"/>
        <v>0</v>
      </c>
      <c r="I66" s="143"/>
      <c r="J66" s="118"/>
      <c r="K66" s="159">
        <f t="shared" si="45"/>
        <v>0</v>
      </c>
      <c r="L66" s="152">
        <f t="shared" si="46"/>
        <v>0</v>
      </c>
      <c r="M66" s="120">
        <f t="shared" si="47"/>
        <v>0</v>
      </c>
      <c r="N66" s="153">
        <f t="shared" si="48"/>
        <v>0</v>
      </c>
    </row>
    <row r="67" spans="1:14" s="22" customFormat="1" ht="16.5" x14ac:dyDescent="0.45">
      <c r="A67" s="150" t="str">
        <f>IF(B67="","",VLOOKUP(B67,'Investment Priority'!$A$2:$C$54,3,FALSE))</f>
        <v/>
      </c>
      <c r="B67" s="188"/>
      <c r="C67" s="143"/>
      <c r="D67" s="118"/>
      <c r="E67" s="144">
        <f t="shared" si="43"/>
        <v>0</v>
      </c>
      <c r="F67" s="141"/>
      <c r="G67" s="118"/>
      <c r="H67" s="157">
        <f t="shared" si="44"/>
        <v>0</v>
      </c>
      <c r="I67" s="143"/>
      <c r="J67" s="118"/>
      <c r="K67" s="159">
        <f t="shared" si="45"/>
        <v>0</v>
      </c>
      <c r="L67" s="152">
        <f t="shared" si="46"/>
        <v>0</v>
      </c>
      <c r="M67" s="120">
        <f t="shared" si="47"/>
        <v>0</v>
      </c>
      <c r="N67" s="153">
        <f t="shared" si="48"/>
        <v>0</v>
      </c>
    </row>
    <row r="68" spans="1:14" s="22" customFormat="1" ht="16.5" x14ac:dyDescent="0.45">
      <c r="A68" s="150" t="str">
        <f>IF(B68="","",VLOOKUP(B68,'Investment Priority'!$A$2:$C$54,3,FALSE))</f>
        <v/>
      </c>
      <c r="B68" s="188"/>
      <c r="C68" s="143"/>
      <c r="D68" s="118"/>
      <c r="E68" s="144">
        <f t="shared" si="43"/>
        <v>0</v>
      </c>
      <c r="F68" s="141"/>
      <c r="G68" s="118"/>
      <c r="H68" s="157">
        <f t="shared" si="44"/>
        <v>0</v>
      </c>
      <c r="I68" s="143"/>
      <c r="J68" s="118"/>
      <c r="K68" s="159">
        <f t="shared" si="45"/>
        <v>0</v>
      </c>
      <c r="L68" s="152">
        <f t="shared" si="46"/>
        <v>0</v>
      </c>
      <c r="M68" s="120">
        <f t="shared" si="47"/>
        <v>0</v>
      </c>
      <c r="N68" s="153">
        <f t="shared" si="48"/>
        <v>0</v>
      </c>
    </row>
    <row r="69" spans="1:14" s="22" customFormat="1" ht="16.5" x14ac:dyDescent="0.45">
      <c r="A69" s="150" t="str">
        <f>IF(B69="","",VLOOKUP(B69,'Investment Priority'!$A$2:$C$54,3,FALSE))</f>
        <v/>
      </c>
      <c r="B69" s="186"/>
      <c r="C69" s="143"/>
      <c r="D69" s="118"/>
      <c r="E69" s="144">
        <f t="shared" ref="E69:E73" si="49">C69+D69</f>
        <v>0</v>
      </c>
      <c r="F69" s="141"/>
      <c r="G69" s="118"/>
      <c r="H69" s="157">
        <f t="shared" ref="H69:H73" si="50">F69+G69</f>
        <v>0</v>
      </c>
      <c r="I69" s="143"/>
      <c r="J69" s="118"/>
      <c r="K69" s="159">
        <f t="shared" ref="K69:K73" si="51">I69+J69</f>
        <v>0</v>
      </c>
      <c r="L69" s="152">
        <f t="shared" ref="L69:L73" si="52">C69+F69+I69</f>
        <v>0</v>
      </c>
      <c r="M69" s="120">
        <f t="shared" ref="M69:M73" si="53">D69+G69+J69</f>
        <v>0</v>
      </c>
      <c r="N69" s="153">
        <f t="shared" ref="N69:N73" si="54">E69+H69+K69</f>
        <v>0</v>
      </c>
    </row>
    <row r="70" spans="1:14" s="22" customFormat="1" ht="16.5" x14ac:dyDescent="0.45">
      <c r="A70" s="150" t="str">
        <f>IF(B70="","",VLOOKUP(B70,'Investment Priority'!$A$2:$C$54,3,FALSE))</f>
        <v/>
      </c>
      <c r="B70" s="186"/>
      <c r="C70" s="143"/>
      <c r="D70" s="118"/>
      <c r="E70" s="144">
        <f t="shared" si="49"/>
        <v>0</v>
      </c>
      <c r="F70" s="141"/>
      <c r="G70" s="118"/>
      <c r="H70" s="157">
        <f t="shared" si="50"/>
        <v>0</v>
      </c>
      <c r="I70" s="143"/>
      <c r="J70" s="118"/>
      <c r="K70" s="159">
        <f t="shared" si="51"/>
        <v>0</v>
      </c>
      <c r="L70" s="152">
        <f t="shared" si="52"/>
        <v>0</v>
      </c>
      <c r="M70" s="120">
        <f t="shared" si="53"/>
        <v>0</v>
      </c>
      <c r="N70" s="153">
        <f t="shared" si="54"/>
        <v>0</v>
      </c>
    </row>
    <row r="71" spans="1:14" s="22" customFormat="1" ht="16.5" x14ac:dyDescent="0.45">
      <c r="A71" s="150" t="str">
        <f>IF(B71="","",VLOOKUP(B71,'Investment Priority'!$A$2:$C$54,3,FALSE))</f>
        <v/>
      </c>
      <c r="B71" s="188"/>
      <c r="C71" s="143"/>
      <c r="D71" s="118"/>
      <c r="E71" s="144">
        <f t="shared" si="49"/>
        <v>0</v>
      </c>
      <c r="F71" s="141"/>
      <c r="G71" s="118"/>
      <c r="H71" s="157">
        <f t="shared" si="50"/>
        <v>0</v>
      </c>
      <c r="I71" s="143"/>
      <c r="J71" s="118"/>
      <c r="K71" s="159">
        <f t="shared" si="51"/>
        <v>0</v>
      </c>
      <c r="L71" s="152">
        <f t="shared" si="52"/>
        <v>0</v>
      </c>
      <c r="M71" s="120">
        <f t="shared" si="53"/>
        <v>0</v>
      </c>
      <c r="N71" s="153">
        <f t="shared" si="54"/>
        <v>0</v>
      </c>
    </row>
    <row r="72" spans="1:14" s="22" customFormat="1" ht="16.5" x14ac:dyDescent="0.45">
      <c r="A72" s="150" t="str">
        <f>IF(B72="","",VLOOKUP(B72,'Investment Priority'!$A$2:$C$54,3,FALSE))</f>
        <v/>
      </c>
      <c r="B72" s="188"/>
      <c r="C72" s="143"/>
      <c r="D72" s="118"/>
      <c r="E72" s="144">
        <f t="shared" si="49"/>
        <v>0</v>
      </c>
      <c r="F72" s="141"/>
      <c r="G72" s="118"/>
      <c r="H72" s="157">
        <f t="shared" si="50"/>
        <v>0</v>
      </c>
      <c r="I72" s="143"/>
      <c r="J72" s="118"/>
      <c r="K72" s="159">
        <f t="shared" si="51"/>
        <v>0</v>
      </c>
      <c r="L72" s="152">
        <f t="shared" si="52"/>
        <v>0</v>
      </c>
      <c r="M72" s="120">
        <f t="shared" si="53"/>
        <v>0</v>
      </c>
      <c r="N72" s="153">
        <f t="shared" si="54"/>
        <v>0</v>
      </c>
    </row>
    <row r="73" spans="1:14" s="22" customFormat="1" ht="16.5" x14ac:dyDescent="0.45">
      <c r="A73" s="150" t="str">
        <f>IF(B73="","",VLOOKUP(B73,'Investment Priority'!$A$2:$C$54,3,FALSE))</f>
        <v/>
      </c>
      <c r="B73" s="188"/>
      <c r="C73" s="143"/>
      <c r="D73" s="118"/>
      <c r="E73" s="144">
        <f t="shared" si="49"/>
        <v>0</v>
      </c>
      <c r="F73" s="141"/>
      <c r="G73" s="118"/>
      <c r="H73" s="157">
        <f t="shared" si="50"/>
        <v>0</v>
      </c>
      <c r="I73" s="143"/>
      <c r="J73" s="118"/>
      <c r="K73" s="159">
        <f t="shared" si="51"/>
        <v>0</v>
      </c>
      <c r="L73" s="152">
        <f t="shared" si="52"/>
        <v>0</v>
      </c>
      <c r="M73" s="120">
        <f t="shared" si="53"/>
        <v>0</v>
      </c>
      <c r="N73" s="153">
        <f t="shared" si="54"/>
        <v>0</v>
      </c>
    </row>
    <row r="74" spans="1:14" s="22" customFormat="1" ht="16.5" x14ac:dyDescent="0.45">
      <c r="A74" s="150" t="str">
        <f>IF(B74="","",VLOOKUP(B74,'Investment Priority'!$A$2:$C$54,3,FALSE))</f>
        <v/>
      </c>
      <c r="B74" s="186"/>
      <c r="C74" s="143"/>
      <c r="D74" s="118"/>
      <c r="E74" s="144">
        <f t="shared" ref="E74:E82" si="55">C74+D74</f>
        <v>0</v>
      </c>
      <c r="F74" s="141"/>
      <c r="G74" s="118"/>
      <c r="H74" s="157">
        <f t="shared" ref="H74:H82" si="56">F74+G74</f>
        <v>0</v>
      </c>
      <c r="I74" s="143"/>
      <c r="J74" s="118"/>
      <c r="K74" s="159">
        <f t="shared" ref="K74:K82" si="57">I74+J74</f>
        <v>0</v>
      </c>
      <c r="L74" s="152">
        <f t="shared" ref="L74:L82" si="58">C74+F74+I74</f>
        <v>0</v>
      </c>
      <c r="M74" s="120">
        <f t="shared" ref="M74:M82" si="59">D74+G74+J74</f>
        <v>0</v>
      </c>
      <c r="N74" s="153">
        <f t="shared" ref="N74:N82" si="60">E74+H74+K74</f>
        <v>0</v>
      </c>
    </row>
    <row r="75" spans="1:14" s="22" customFormat="1" ht="16.5" x14ac:dyDescent="0.45">
      <c r="A75" s="150" t="str">
        <f>IF(B75="","",VLOOKUP(B75,'Investment Priority'!$A$2:$C$54,3,FALSE))</f>
        <v/>
      </c>
      <c r="B75" s="186"/>
      <c r="C75" s="143"/>
      <c r="D75" s="118"/>
      <c r="E75" s="144">
        <f t="shared" si="55"/>
        <v>0</v>
      </c>
      <c r="F75" s="141"/>
      <c r="G75" s="118"/>
      <c r="H75" s="157">
        <f t="shared" si="56"/>
        <v>0</v>
      </c>
      <c r="I75" s="143"/>
      <c r="J75" s="118"/>
      <c r="K75" s="159">
        <f t="shared" si="57"/>
        <v>0</v>
      </c>
      <c r="L75" s="152">
        <f t="shared" si="58"/>
        <v>0</v>
      </c>
      <c r="M75" s="120">
        <f t="shared" si="59"/>
        <v>0</v>
      </c>
      <c r="N75" s="153">
        <f t="shared" si="60"/>
        <v>0</v>
      </c>
    </row>
    <row r="76" spans="1:14" s="22" customFormat="1" ht="16.5" x14ac:dyDescent="0.45">
      <c r="A76" s="150" t="str">
        <f>IF(B76="","",VLOOKUP(B76,'Investment Priority'!$A$2:$C$54,3,FALSE))</f>
        <v/>
      </c>
      <c r="B76" s="188"/>
      <c r="C76" s="143"/>
      <c r="D76" s="118"/>
      <c r="E76" s="144">
        <f t="shared" si="55"/>
        <v>0</v>
      </c>
      <c r="F76" s="141"/>
      <c r="G76" s="118"/>
      <c r="H76" s="157">
        <f t="shared" si="56"/>
        <v>0</v>
      </c>
      <c r="I76" s="143"/>
      <c r="J76" s="118"/>
      <c r="K76" s="159">
        <f t="shared" si="57"/>
        <v>0</v>
      </c>
      <c r="L76" s="152">
        <f t="shared" si="58"/>
        <v>0</v>
      </c>
      <c r="M76" s="120">
        <f t="shared" si="59"/>
        <v>0</v>
      </c>
      <c r="N76" s="153">
        <f t="shared" si="60"/>
        <v>0</v>
      </c>
    </row>
    <row r="77" spans="1:14" s="22" customFormat="1" ht="16.5" x14ac:dyDescent="0.45">
      <c r="A77" s="150" t="str">
        <f>IF(B77="","",VLOOKUP(B77,'Investment Priority'!$A$2:$C$54,3,FALSE))</f>
        <v/>
      </c>
      <c r="B77" s="188"/>
      <c r="C77" s="143"/>
      <c r="D77" s="118"/>
      <c r="E77" s="144">
        <f t="shared" si="55"/>
        <v>0</v>
      </c>
      <c r="F77" s="141"/>
      <c r="G77" s="118"/>
      <c r="H77" s="157">
        <f t="shared" si="56"/>
        <v>0</v>
      </c>
      <c r="I77" s="143"/>
      <c r="J77" s="118"/>
      <c r="K77" s="159">
        <f t="shared" si="57"/>
        <v>0</v>
      </c>
      <c r="L77" s="152">
        <f t="shared" si="58"/>
        <v>0</v>
      </c>
      <c r="M77" s="120">
        <f t="shared" si="59"/>
        <v>0</v>
      </c>
      <c r="N77" s="153">
        <f t="shared" si="60"/>
        <v>0</v>
      </c>
    </row>
    <row r="78" spans="1:14" s="22" customFormat="1" ht="16.5" x14ac:dyDescent="0.45">
      <c r="A78" s="150" t="str">
        <f>IF(B78="","",VLOOKUP(B78,'Investment Priority'!$A$2:$C$54,3,FALSE))</f>
        <v/>
      </c>
      <c r="B78" s="188"/>
      <c r="C78" s="143"/>
      <c r="D78" s="118"/>
      <c r="E78" s="144">
        <f t="shared" si="55"/>
        <v>0</v>
      </c>
      <c r="F78" s="141"/>
      <c r="G78" s="118"/>
      <c r="H78" s="157">
        <f t="shared" si="56"/>
        <v>0</v>
      </c>
      <c r="I78" s="143"/>
      <c r="J78" s="118"/>
      <c r="K78" s="159">
        <f t="shared" si="57"/>
        <v>0</v>
      </c>
      <c r="L78" s="152">
        <f t="shared" si="58"/>
        <v>0</v>
      </c>
      <c r="M78" s="120">
        <f t="shared" si="59"/>
        <v>0</v>
      </c>
      <c r="N78" s="153">
        <f t="shared" si="60"/>
        <v>0</v>
      </c>
    </row>
    <row r="79" spans="1:14" s="22" customFormat="1" ht="16.5" x14ac:dyDescent="0.45">
      <c r="A79" s="150" t="str">
        <f>IF(B79="","",VLOOKUP(B79,'Investment Priority'!$A$2:$C$54,3,FALSE))</f>
        <v/>
      </c>
      <c r="B79" s="188"/>
      <c r="C79" s="143"/>
      <c r="D79" s="118"/>
      <c r="E79" s="144">
        <f t="shared" si="55"/>
        <v>0</v>
      </c>
      <c r="F79" s="141"/>
      <c r="G79" s="118"/>
      <c r="H79" s="157">
        <f t="shared" si="56"/>
        <v>0</v>
      </c>
      <c r="I79" s="143"/>
      <c r="J79" s="118"/>
      <c r="K79" s="159">
        <f t="shared" si="57"/>
        <v>0</v>
      </c>
      <c r="L79" s="152">
        <f t="shared" si="58"/>
        <v>0</v>
      </c>
      <c r="M79" s="120">
        <f t="shared" si="59"/>
        <v>0</v>
      </c>
      <c r="N79" s="153">
        <f t="shared" si="60"/>
        <v>0</v>
      </c>
    </row>
    <row r="80" spans="1:14" s="22" customFormat="1" ht="16.5" x14ac:dyDescent="0.45">
      <c r="A80" s="150" t="str">
        <f>IF(B80="","",VLOOKUP(B80,'Investment Priority'!$A$2:$C$54,3,FALSE))</f>
        <v/>
      </c>
      <c r="B80" s="188"/>
      <c r="C80" s="143"/>
      <c r="D80" s="118"/>
      <c r="E80" s="144">
        <f t="shared" si="55"/>
        <v>0</v>
      </c>
      <c r="F80" s="141"/>
      <c r="G80" s="118"/>
      <c r="H80" s="157">
        <f t="shared" si="56"/>
        <v>0</v>
      </c>
      <c r="I80" s="143"/>
      <c r="J80" s="118"/>
      <c r="K80" s="159">
        <f t="shared" si="57"/>
        <v>0</v>
      </c>
      <c r="L80" s="152">
        <f t="shared" si="58"/>
        <v>0</v>
      </c>
      <c r="M80" s="120">
        <f t="shared" si="59"/>
        <v>0</v>
      </c>
      <c r="N80" s="153">
        <f t="shared" si="60"/>
        <v>0</v>
      </c>
    </row>
    <row r="81" spans="1:14" s="22" customFormat="1" ht="16.5" x14ac:dyDescent="0.45">
      <c r="A81" s="150" t="str">
        <f>IF(B81="","",VLOOKUP(B81,'Investment Priority'!$A$2:$C$54,3,FALSE))</f>
        <v/>
      </c>
      <c r="B81" s="188"/>
      <c r="C81" s="143"/>
      <c r="D81" s="118"/>
      <c r="E81" s="144">
        <f t="shared" si="55"/>
        <v>0</v>
      </c>
      <c r="F81" s="141"/>
      <c r="G81" s="118"/>
      <c r="H81" s="157">
        <f t="shared" si="56"/>
        <v>0</v>
      </c>
      <c r="I81" s="143"/>
      <c r="J81" s="118"/>
      <c r="K81" s="159">
        <f t="shared" si="57"/>
        <v>0</v>
      </c>
      <c r="L81" s="152">
        <f t="shared" si="58"/>
        <v>0</v>
      </c>
      <c r="M81" s="120">
        <f t="shared" si="59"/>
        <v>0</v>
      </c>
      <c r="N81" s="153">
        <f t="shared" si="60"/>
        <v>0</v>
      </c>
    </row>
    <row r="82" spans="1:14" s="22" customFormat="1" ht="17" thickBot="1" x14ac:dyDescent="0.5">
      <c r="A82" s="151" t="str">
        <f>IF(B82="","",VLOOKUP(B82,'Investment Priority'!$A$2:$C$54,3,FALSE))</f>
        <v/>
      </c>
      <c r="B82" s="189"/>
      <c r="C82" s="145"/>
      <c r="D82" s="146"/>
      <c r="E82" s="147">
        <f t="shared" si="55"/>
        <v>0</v>
      </c>
      <c r="F82" s="161"/>
      <c r="G82" s="146"/>
      <c r="H82" s="158">
        <f t="shared" si="56"/>
        <v>0</v>
      </c>
      <c r="I82" s="145"/>
      <c r="J82" s="146"/>
      <c r="K82" s="160">
        <f t="shared" si="57"/>
        <v>0</v>
      </c>
      <c r="L82" s="154">
        <f t="shared" si="58"/>
        <v>0</v>
      </c>
      <c r="M82" s="155">
        <f t="shared" si="59"/>
        <v>0</v>
      </c>
      <c r="N82" s="156">
        <f t="shared" si="60"/>
        <v>0</v>
      </c>
    </row>
    <row r="83" spans="1:14" s="22" customFormat="1" ht="17" thickBot="1" x14ac:dyDescent="0.5">
      <c r="A83" s="106" t="s">
        <v>454</v>
      </c>
      <c r="B83" s="124"/>
      <c r="C83" s="125">
        <f>SUM(C63:C82)</f>
        <v>0</v>
      </c>
      <c r="D83" s="126">
        <f>SUM(D63:D82)</f>
        <v>0</v>
      </c>
      <c r="E83" s="127">
        <f t="shared" ref="E83" si="61">SUM(E63:E82)</f>
        <v>0</v>
      </c>
      <c r="F83" s="126">
        <f t="shared" ref="F83" si="62">SUM(F63:F82)</f>
        <v>0</v>
      </c>
      <c r="G83" s="126">
        <f t="shared" ref="G83" si="63">SUM(G63:G82)</f>
        <v>0</v>
      </c>
      <c r="H83" s="128">
        <f t="shared" ref="H83" si="64">SUM(H63:H82)</f>
        <v>0</v>
      </c>
      <c r="I83" s="126">
        <f t="shared" ref="I83" si="65">SUM(I63:I82)</f>
        <v>0</v>
      </c>
      <c r="J83" s="126">
        <f t="shared" ref="J83" si="66">SUM(J63:J82)</f>
        <v>0</v>
      </c>
      <c r="K83" s="129">
        <f t="shared" ref="K83" si="67">SUM(K63:K82)</f>
        <v>0</v>
      </c>
      <c r="L83" s="130">
        <f t="shared" ref="L83" si="68">SUM(L63:L82)</f>
        <v>0</v>
      </c>
      <c r="M83" s="130">
        <f t="shared" ref="M83" si="69">SUM(M63:M82)</f>
        <v>0</v>
      </c>
      <c r="N83" s="131">
        <f t="shared" ref="N83" si="70">SUM(N63:N82)</f>
        <v>0</v>
      </c>
    </row>
    <row r="84" spans="1:14" s="22" customFormat="1" ht="16.5" x14ac:dyDescent="0.45"/>
    <row r="85" spans="1:14" s="22" customFormat="1" ht="17" thickBot="1" x14ac:dyDescent="0.5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4" s="22" customFormat="1" ht="18" thickBot="1" x14ac:dyDescent="0.5">
      <c r="A86" s="354" t="s">
        <v>7</v>
      </c>
      <c r="B86" s="355" t="str">
        <f>IF(N108=0,"",N108/$N$167)</f>
        <v/>
      </c>
      <c r="C86" s="356"/>
      <c r="D86" s="357" t="s">
        <v>22</v>
      </c>
      <c r="E86" s="358"/>
      <c r="F86" s="359"/>
      <c r="G86" s="360" t="s">
        <v>23</v>
      </c>
      <c r="H86" s="361"/>
      <c r="I86" s="362"/>
      <c r="J86" s="362" t="s">
        <v>24</v>
      </c>
      <c r="K86" s="363"/>
      <c r="L86" s="364"/>
      <c r="M86" s="365" t="s">
        <v>25</v>
      </c>
      <c r="N86" s="366"/>
    </row>
    <row r="87" spans="1:14" s="22" customFormat="1" x14ac:dyDescent="0.45">
      <c r="A87" s="367" t="s">
        <v>449</v>
      </c>
      <c r="B87" s="368" t="s">
        <v>450</v>
      </c>
      <c r="C87" s="369" t="s">
        <v>451</v>
      </c>
      <c r="D87" s="370" t="s">
        <v>452</v>
      </c>
      <c r="E87" s="371" t="s">
        <v>453</v>
      </c>
      <c r="F87" s="369" t="s">
        <v>451</v>
      </c>
      <c r="G87" s="370" t="s">
        <v>452</v>
      </c>
      <c r="H87" s="372" t="s">
        <v>453</v>
      </c>
      <c r="I87" s="373" t="s">
        <v>451</v>
      </c>
      <c r="J87" s="370" t="s">
        <v>452</v>
      </c>
      <c r="K87" s="374" t="s">
        <v>453</v>
      </c>
      <c r="L87" s="375" t="s">
        <v>451</v>
      </c>
      <c r="M87" s="375" t="s">
        <v>452</v>
      </c>
      <c r="N87" s="375" t="s">
        <v>453</v>
      </c>
    </row>
    <row r="88" spans="1:14" s="22" customFormat="1" ht="16.5" x14ac:dyDescent="0.45">
      <c r="A88" s="150" t="str">
        <f>IF(B88="","",VLOOKUP(B88,'Investment Priority'!$A$2:$C$54,3,FALSE))</f>
        <v/>
      </c>
      <c r="B88" s="186"/>
      <c r="C88" s="143"/>
      <c r="D88" s="118"/>
      <c r="E88" s="144">
        <f>C88+D88</f>
        <v>0</v>
      </c>
      <c r="F88" s="143"/>
      <c r="G88" s="118"/>
      <c r="H88" s="148">
        <f>F88+G88</f>
        <v>0</v>
      </c>
      <c r="I88" s="143"/>
      <c r="J88" s="118"/>
      <c r="K88" s="159">
        <f>I88+J88</f>
        <v>0</v>
      </c>
      <c r="L88" s="152">
        <f>C88+F88+I88</f>
        <v>0</v>
      </c>
      <c r="M88" s="120">
        <f>D88+G88+J88</f>
        <v>0</v>
      </c>
      <c r="N88" s="153">
        <f>E88+H88+K88</f>
        <v>0</v>
      </c>
    </row>
    <row r="89" spans="1:14" s="22" customFormat="1" ht="16.5" x14ac:dyDescent="0.45">
      <c r="A89" s="150" t="str">
        <f>IF(B89="","",VLOOKUP(B89,'Investment Priority'!$A$2:$C$54,3,FALSE))</f>
        <v/>
      </c>
      <c r="B89" s="186"/>
      <c r="C89" s="143"/>
      <c r="D89" s="118"/>
      <c r="E89" s="144">
        <f t="shared" ref="E89:E93" si="71">C89+D89</f>
        <v>0</v>
      </c>
      <c r="F89" s="143"/>
      <c r="G89" s="118"/>
      <c r="H89" s="148">
        <f t="shared" ref="H89:H93" si="72">F89+G89</f>
        <v>0</v>
      </c>
      <c r="I89" s="143"/>
      <c r="J89" s="118"/>
      <c r="K89" s="159">
        <f t="shared" ref="K89:K93" si="73">I89+J89</f>
        <v>0</v>
      </c>
      <c r="L89" s="152">
        <f t="shared" ref="L89:L93" si="74">C89+F89+I89</f>
        <v>0</v>
      </c>
      <c r="M89" s="120">
        <f t="shared" ref="M89:M93" si="75">D89+G89+J89</f>
        <v>0</v>
      </c>
      <c r="N89" s="153">
        <f t="shared" ref="N89:N93" si="76">E89+H89+K89</f>
        <v>0</v>
      </c>
    </row>
    <row r="90" spans="1:14" s="22" customFormat="1" ht="16.5" x14ac:dyDescent="0.45">
      <c r="A90" s="150" t="str">
        <f>IF(B90="","",VLOOKUP(B90,'Investment Priority'!$A$2:$C$54,3,FALSE))</f>
        <v/>
      </c>
      <c r="B90" s="186"/>
      <c r="C90" s="143"/>
      <c r="D90" s="118"/>
      <c r="E90" s="144">
        <f t="shared" si="71"/>
        <v>0</v>
      </c>
      <c r="F90" s="143"/>
      <c r="G90" s="118"/>
      <c r="H90" s="148">
        <f t="shared" si="72"/>
        <v>0</v>
      </c>
      <c r="I90" s="143"/>
      <c r="J90" s="118"/>
      <c r="K90" s="159">
        <f t="shared" si="73"/>
        <v>0</v>
      </c>
      <c r="L90" s="152">
        <f t="shared" si="74"/>
        <v>0</v>
      </c>
      <c r="M90" s="120">
        <f t="shared" si="75"/>
        <v>0</v>
      </c>
      <c r="N90" s="153">
        <f t="shared" si="76"/>
        <v>0</v>
      </c>
    </row>
    <row r="91" spans="1:14" s="22" customFormat="1" ht="16.5" x14ac:dyDescent="0.45">
      <c r="A91" s="150" t="str">
        <f>IF(B91="","",VLOOKUP(B91,'Investment Priority'!$A$2:$C$54,3,FALSE))</f>
        <v/>
      </c>
      <c r="B91" s="188"/>
      <c r="C91" s="143"/>
      <c r="D91" s="118"/>
      <c r="E91" s="144">
        <f t="shared" si="71"/>
        <v>0</v>
      </c>
      <c r="F91" s="143"/>
      <c r="G91" s="118"/>
      <c r="H91" s="148">
        <f t="shared" si="72"/>
        <v>0</v>
      </c>
      <c r="I91" s="143"/>
      <c r="J91" s="118"/>
      <c r="K91" s="159">
        <f t="shared" si="73"/>
        <v>0</v>
      </c>
      <c r="L91" s="152">
        <f t="shared" si="74"/>
        <v>0</v>
      </c>
      <c r="M91" s="120">
        <f t="shared" si="75"/>
        <v>0</v>
      </c>
      <c r="N91" s="153">
        <f t="shared" si="76"/>
        <v>0</v>
      </c>
    </row>
    <row r="92" spans="1:14" s="22" customFormat="1" ht="16.5" x14ac:dyDescent="0.45">
      <c r="A92" s="150" t="str">
        <f>IF(B92="","",VLOOKUP(B92,'Investment Priority'!$A$2:$C$54,3,FALSE))</f>
        <v/>
      </c>
      <c r="B92" s="188"/>
      <c r="C92" s="143"/>
      <c r="D92" s="118"/>
      <c r="E92" s="144">
        <f t="shared" si="71"/>
        <v>0</v>
      </c>
      <c r="F92" s="143"/>
      <c r="G92" s="118"/>
      <c r="H92" s="148">
        <f t="shared" si="72"/>
        <v>0</v>
      </c>
      <c r="I92" s="143"/>
      <c r="J92" s="118"/>
      <c r="K92" s="159">
        <f t="shared" si="73"/>
        <v>0</v>
      </c>
      <c r="L92" s="152">
        <f t="shared" si="74"/>
        <v>0</v>
      </c>
      <c r="M92" s="120">
        <f t="shared" si="75"/>
        <v>0</v>
      </c>
      <c r="N92" s="153">
        <f t="shared" si="76"/>
        <v>0</v>
      </c>
    </row>
    <row r="93" spans="1:14" s="22" customFormat="1" ht="16.5" x14ac:dyDescent="0.45">
      <c r="A93" s="150" t="str">
        <f>IF(B93="","",VLOOKUP(B93,'Investment Priority'!$A$2:$C$54,3,FALSE))</f>
        <v/>
      </c>
      <c r="B93" s="188"/>
      <c r="C93" s="143"/>
      <c r="D93" s="118"/>
      <c r="E93" s="144">
        <f t="shared" si="71"/>
        <v>0</v>
      </c>
      <c r="F93" s="143"/>
      <c r="G93" s="118"/>
      <c r="H93" s="148">
        <f t="shared" si="72"/>
        <v>0</v>
      </c>
      <c r="I93" s="143"/>
      <c r="J93" s="118"/>
      <c r="K93" s="159">
        <f t="shared" si="73"/>
        <v>0</v>
      </c>
      <c r="L93" s="152">
        <f t="shared" si="74"/>
        <v>0</v>
      </c>
      <c r="M93" s="120">
        <f t="shared" si="75"/>
        <v>0</v>
      </c>
      <c r="N93" s="153">
        <f t="shared" si="76"/>
        <v>0</v>
      </c>
    </row>
    <row r="94" spans="1:14" s="22" customFormat="1" ht="16.5" x14ac:dyDescent="0.45">
      <c r="A94" s="150" t="str">
        <f>IF(B94="","",VLOOKUP(B94,'Investment Priority'!$A$2:$C$54,3,FALSE))</f>
        <v/>
      </c>
      <c r="B94" s="186"/>
      <c r="C94" s="143"/>
      <c r="D94" s="118"/>
      <c r="E94" s="144">
        <f t="shared" ref="E94:E98" si="77">C94+D94</f>
        <v>0</v>
      </c>
      <c r="F94" s="143"/>
      <c r="G94" s="118"/>
      <c r="H94" s="148">
        <f t="shared" ref="H94:H98" si="78">F94+G94</f>
        <v>0</v>
      </c>
      <c r="I94" s="143"/>
      <c r="J94" s="118"/>
      <c r="K94" s="159">
        <f t="shared" ref="K94:K98" si="79">I94+J94</f>
        <v>0</v>
      </c>
      <c r="L94" s="152">
        <f t="shared" ref="L94:L98" si="80">C94+F94+I94</f>
        <v>0</v>
      </c>
      <c r="M94" s="120">
        <f t="shared" ref="M94:M98" si="81">D94+G94+J94</f>
        <v>0</v>
      </c>
      <c r="N94" s="153">
        <f t="shared" ref="N94:N98" si="82">E94+H94+K94</f>
        <v>0</v>
      </c>
    </row>
    <row r="95" spans="1:14" s="22" customFormat="1" ht="16.5" x14ac:dyDescent="0.45">
      <c r="A95" s="150" t="str">
        <f>IF(B95="","",VLOOKUP(B95,'Investment Priority'!$A$2:$C$54,3,FALSE))</f>
        <v/>
      </c>
      <c r="B95" s="186"/>
      <c r="C95" s="143"/>
      <c r="D95" s="118"/>
      <c r="E95" s="144">
        <f t="shared" si="77"/>
        <v>0</v>
      </c>
      <c r="F95" s="143"/>
      <c r="G95" s="118"/>
      <c r="H95" s="148">
        <f t="shared" si="78"/>
        <v>0</v>
      </c>
      <c r="I95" s="143"/>
      <c r="J95" s="118"/>
      <c r="K95" s="159">
        <f t="shared" si="79"/>
        <v>0</v>
      </c>
      <c r="L95" s="152">
        <f t="shared" si="80"/>
        <v>0</v>
      </c>
      <c r="M95" s="120">
        <f t="shared" si="81"/>
        <v>0</v>
      </c>
      <c r="N95" s="153">
        <f t="shared" si="82"/>
        <v>0</v>
      </c>
    </row>
    <row r="96" spans="1:14" s="22" customFormat="1" ht="16.5" x14ac:dyDescent="0.45">
      <c r="A96" s="150" t="str">
        <f>IF(B96="","",VLOOKUP(B96,'Investment Priority'!$A$2:$C$54,3,FALSE))</f>
        <v/>
      </c>
      <c r="B96" s="188"/>
      <c r="C96" s="143"/>
      <c r="D96" s="118"/>
      <c r="E96" s="144">
        <f t="shared" si="77"/>
        <v>0</v>
      </c>
      <c r="F96" s="143"/>
      <c r="G96" s="118"/>
      <c r="H96" s="148">
        <f t="shared" si="78"/>
        <v>0</v>
      </c>
      <c r="I96" s="143"/>
      <c r="J96" s="118"/>
      <c r="K96" s="159">
        <f t="shared" si="79"/>
        <v>0</v>
      </c>
      <c r="L96" s="152">
        <f t="shared" si="80"/>
        <v>0</v>
      </c>
      <c r="M96" s="120">
        <f t="shared" si="81"/>
        <v>0</v>
      </c>
      <c r="N96" s="153">
        <f t="shared" si="82"/>
        <v>0</v>
      </c>
    </row>
    <row r="97" spans="1:14" s="22" customFormat="1" ht="16.5" x14ac:dyDescent="0.45">
      <c r="A97" s="150" t="str">
        <f>IF(B97="","",VLOOKUP(B97,'Investment Priority'!$A$2:$C$54,3,FALSE))</f>
        <v/>
      </c>
      <c r="B97" s="188"/>
      <c r="C97" s="143"/>
      <c r="D97" s="118"/>
      <c r="E97" s="144">
        <f t="shared" si="77"/>
        <v>0</v>
      </c>
      <c r="F97" s="143"/>
      <c r="G97" s="118"/>
      <c r="H97" s="148">
        <f t="shared" si="78"/>
        <v>0</v>
      </c>
      <c r="I97" s="143"/>
      <c r="J97" s="118"/>
      <c r="K97" s="159">
        <f t="shared" si="79"/>
        <v>0</v>
      </c>
      <c r="L97" s="152">
        <f t="shared" si="80"/>
        <v>0</v>
      </c>
      <c r="M97" s="120">
        <f t="shared" si="81"/>
        <v>0</v>
      </c>
      <c r="N97" s="153">
        <f t="shared" si="82"/>
        <v>0</v>
      </c>
    </row>
    <row r="98" spans="1:14" s="22" customFormat="1" ht="16.5" x14ac:dyDescent="0.45">
      <c r="A98" s="150" t="str">
        <f>IF(B98="","",VLOOKUP(B98,'Investment Priority'!$A$2:$C$54,3,FALSE))</f>
        <v/>
      </c>
      <c r="B98" s="188"/>
      <c r="C98" s="143"/>
      <c r="D98" s="118"/>
      <c r="E98" s="144">
        <f t="shared" si="77"/>
        <v>0</v>
      </c>
      <c r="F98" s="143"/>
      <c r="G98" s="118"/>
      <c r="H98" s="148">
        <f t="shared" si="78"/>
        <v>0</v>
      </c>
      <c r="I98" s="143"/>
      <c r="J98" s="118"/>
      <c r="K98" s="159">
        <f t="shared" si="79"/>
        <v>0</v>
      </c>
      <c r="L98" s="152">
        <f t="shared" si="80"/>
        <v>0</v>
      </c>
      <c r="M98" s="120">
        <f t="shared" si="81"/>
        <v>0</v>
      </c>
      <c r="N98" s="153">
        <f t="shared" si="82"/>
        <v>0</v>
      </c>
    </row>
    <row r="99" spans="1:14" s="22" customFormat="1" ht="16.5" x14ac:dyDescent="0.45">
      <c r="A99" s="150" t="str">
        <f>IF(B99="","",VLOOKUP(B99,'Investment Priority'!$A$2:$C$54,3,FALSE))</f>
        <v/>
      </c>
      <c r="B99" s="186"/>
      <c r="C99" s="143"/>
      <c r="D99" s="118"/>
      <c r="E99" s="144">
        <f t="shared" ref="E99:E107" si="83">C99+D99</f>
        <v>0</v>
      </c>
      <c r="F99" s="143"/>
      <c r="G99" s="118"/>
      <c r="H99" s="148">
        <f t="shared" ref="H99:H107" si="84">F99+G99</f>
        <v>0</v>
      </c>
      <c r="I99" s="143"/>
      <c r="J99" s="118"/>
      <c r="K99" s="159">
        <f t="shared" ref="K99:K107" si="85">I99+J99</f>
        <v>0</v>
      </c>
      <c r="L99" s="152">
        <f t="shared" ref="L99:L107" si="86">C99+F99+I99</f>
        <v>0</v>
      </c>
      <c r="M99" s="120">
        <f t="shared" ref="M99:M107" si="87">D99+G99+J99</f>
        <v>0</v>
      </c>
      <c r="N99" s="153">
        <f t="shared" ref="N99:N107" si="88">E99+H99+K99</f>
        <v>0</v>
      </c>
    </row>
    <row r="100" spans="1:14" s="22" customFormat="1" ht="16.5" x14ac:dyDescent="0.45">
      <c r="A100" s="150" t="str">
        <f>IF(B100="","",VLOOKUP(B100,'Investment Priority'!$A$2:$C$54,3,FALSE))</f>
        <v/>
      </c>
      <c r="B100" s="186"/>
      <c r="C100" s="143"/>
      <c r="D100" s="118"/>
      <c r="E100" s="144">
        <f t="shared" si="83"/>
        <v>0</v>
      </c>
      <c r="F100" s="143"/>
      <c r="G100" s="118"/>
      <c r="H100" s="148">
        <f t="shared" si="84"/>
        <v>0</v>
      </c>
      <c r="I100" s="143"/>
      <c r="J100" s="118"/>
      <c r="K100" s="159">
        <f t="shared" si="85"/>
        <v>0</v>
      </c>
      <c r="L100" s="152">
        <f t="shared" si="86"/>
        <v>0</v>
      </c>
      <c r="M100" s="120">
        <f t="shared" si="87"/>
        <v>0</v>
      </c>
      <c r="N100" s="153">
        <f t="shared" si="88"/>
        <v>0</v>
      </c>
    </row>
    <row r="101" spans="1:14" s="22" customFormat="1" ht="16.5" x14ac:dyDescent="0.45">
      <c r="A101" s="150" t="str">
        <f>IF(B101="","",VLOOKUP(B101,'Investment Priority'!$A$2:$C$54,3,FALSE))</f>
        <v/>
      </c>
      <c r="B101" s="188"/>
      <c r="C101" s="143"/>
      <c r="D101" s="118"/>
      <c r="E101" s="144">
        <f t="shared" si="83"/>
        <v>0</v>
      </c>
      <c r="F101" s="143"/>
      <c r="G101" s="118"/>
      <c r="H101" s="148">
        <f t="shared" si="84"/>
        <v>0</v>
      </c>
      <c r="I101" s="143"/>
      <c r="J101" s="118"/>
      <c r="K101" s="159">
        <f t="shared" si="85"/>
        <v>0</v>
      </c>
      <c r="L101" s="152">
        <f t="shared" si="86"/>
        <v>0</v>
      </c>
      <c r="M101" s="120">
        <f t="shared" si="87"/>
        <v>0</v>
      </c>
      <c r="N101" s="153">
        <f t="shared" si="88"/>
        <v>0</v>
      </c>
    </row>
    <row r="102" spans="1:14" s="22" customFormat="1" ht="16.5" x14ac:dyDescent="0.45">
      <c r="A102" s="150" t="str">
        <f>IF(B102="","",VLOOKUP(B102,'Investment Priority'!$A$2:$C$54,3,FALSE))</f>
        <v/>
      </c>
      <c r="B102" s="188"/>
      <c r="C102" s="143"/>
      <c r="D102" s="118"/>
      <c r="E102" s="144">
        <f t="shared" si="83"/>
        <v>0</v>
      </c>
      <c r="F102" s="143"/>
      <c r="G102" s="118"/>
      <c r="H102" s="148">
        <f t="shared" si="84"/>
        <v>0</v>
      </c>
      <c r="I102" s="143"/>
      <c r="J102" s="118"/>
      <c r="K102" s="159">
        <f t="shared" si="85"/>
        <v>0</v>
      </c>
      <c r="L102" s="152">
        <f t="shared" si="86"/>
        <v>0</v>
      </c>
      <c r="M102" s="120">
        <f t="shared" si="87"/>
        <v>0</v>
      </c>
      <c r="N102" s="153">
        <f t="shared" si="88"/>
        <v>0</v>
      </c>
    </row>
    <row r="103" spans="1:14" s="22" customFormat="1" ht="16.5" x14ac:dyDescent="0.45">
      <c r="A103" s="150" t="str">
        <f>IF(B103="","",VLOOKUP(B103,'Investment Priority'!$A$2:$C$54,3,FALSE))</f>
        <v/>
      </c>
      <c r="B103" s="188"/>
      <c r="C103" s="143"/>
      <c r="D103" s="118"/>
      <c r="E103" s="144">
        <f t="shared" si="83"/>
        <v>0</v>
      </c>
      <c r="F103" s="143"/>
      <c r="G103" s="118"/>
      <c r="H103" s="148">
        <f t="shared" si="84"/>
        <v>0</v>
      </c>
      <c r="I103" s="143"/>
      <c r="J103" s="118"/>
      <c r="K103" s="159">
        <f t="shared" si="85"/>
        <v>0</v>
      </c>
      <c r="L103" s="152">
        <f t="shared" si="86"/>
        <v>0</v>
      </c>
      <c r="M103" s="120">
        <f t="shared" si="87"/>
        <v>0</v>
      </c>
      <c r="N103" s="153">
        <f t="shared" si="88"/>
        <v>0</v>
      </c>
    </row>
    <row r="104" spans="1:14" s="22" customFormat="1" ht="16.5" x14ac:dyDescent="0.45">
      <c r="A104" s="150" t="str">
        <f>IF(B104="","",VLOOKUP(B104,'Investment Priority'!$A$2:$C$54,3,FALSE))</f>
        <v/>
      </c>
      <c r="B104" s="188"/>
      <c r="C104" s="143"/>
      <c r="D104" s="118"/>
      <c r="E104" s="144">
        <f t="shared" si="83"/>
        <v>0</v>
      </c>
      <c r="F104" s="143"/>
      <c r="G104" s="118"/>
      <c r="H104" s="148">
        <f t="shared" si="84"/>
        <v>0</v>
      </c>
      <c r="I104" s="143"/>
      <c r="J104" s="118"/>
      <c r="K104" s="159">
        <f t="shared" si="85"/>
        <v>0</v>
      </c>
      <c r="L104" s="152">
        <f t="shared" si="86"/>
        <v>0</v>
      </c>
      <c r="M104" s="120">
        <f t="shared" si="87"/>
        <v>0</v>
      </c>
      <c r="N104" s="153">
        <f t="shared" si="88"/>
        <v>0</v>
      </c>
    </row>
    <row r="105" spans="1:14" s="22" customFormat="1" ht="16.5" x14ac:dyDescent="0.45">
      <c r="A105" s="150" t="str">
        <f>IF(B105="","",VLOOKUP(B105,'Investment Priority'!$A$2:$C$54,3,FALSE))</f>
        <v/>
      </c>
      <c r="B105" s="188"/>
      <c r="C105" s="143"/>
      <c r="D105" s="118"/>
      <c r="E105" s="144">
        <f t="shared" si="83"/>
        <v>0</v>
      </c>
      <c r="F105" s="143"/>
      <c r="G105" s="118"/>
      <c r="H105" s="148">
        <f t="shared" si="84"/>
        <v>0</v>
      </c>
      <c r="I105" s="143"/>
      <c r="J105" s="118"/>
      <c r="K105" s="159">
        <f t="shared" si="85"/>
        <v>0</v>
      </c>
      <c r="L105" s="152">
        <f t="shared" si="86"/>
        <v>0</v>
      </c>
      <c r="M105" s="120">
        <f t="shared" si="87"/>
        <v>0</v>
      </c>
      <c r="N105" s="153">
        <f t="shared" si="88"/>
        <v>0</v>
      </c>
    </row>
    <row r="106" spans="1:14" s="22" customFormat="1" ht="16.5" x14ac:dyDescent="0.45">
      <c r="A106" s="150" t="str">
        <f>IF(B106="","",VLOOKUP(B106,'Investment Priority'!$A$2:$C$54,3,FALSE))</f>
        <v/>
      </c>
      <c r="B106" s="188"/>
      <c r="C106" s="143"/>
      <c r="D106" s="118"/>
      <c r="E106" s="144">
        <f t="shared" si="83"/>
        <v>0</v>
      </c>
      <c r="F106" s="143"/>
      <c r="G106" s="118"/>
      <c r="H106" s="148">
        <f t="shared" si="84"/>
        <v>0</v>
      </c>
      <c r="I106" s="143"/>
      <c r="J106" s="118"/>
      <c r="K106" s="159">
        <f t="shared" si="85"/>
        <v>0</v>
      </c>
      <c r="L106" s="152">
        <f t="shared" si="86"/>
        <v>0</v>
      </c>
      <c r="M106" s="120">
        <f t="shared" si="87"/>
        <v>0</v>
      </c>
      <c r="N106" s="153">
        <f t="shared" si="88"/>
        <v>0</v>
      </c>
    </row>
    <row r="107" spans="1:14" s="22" customFormat="1" ht="17" thickBot="1" x14ac:dyDescent="0.5">
      <c r="A107" s="151" t="str">
        <f>IF(B107="","",VLOOKUP(B107,'Investment Priority'!$A$2:$C$54,3,FALSE))</f>
        <v/>
      </c>
      <c r="B107" s="189"/>
      <c r="C107" s="145"/>
      <c r="D107" s="146"/>
      <c r="E107" s="147">
        <f t="shared" si="83"/>
        <v>0</v>
      </c>
      <c r="F107" s="145"/>
      <c r="G107" s="146"/>
      <c r="H107" s="149">
        <f t="shared" si="84"/>
        <v>0</v>
      </c>
      <c r="I107" s="145"/>
      <c r="J107" s="146"/>
      <c r="K107" s="160">
        <f t="shared" si="85"/>
        <v>0</v>
      </c>
      <c r="L107" s="154">
        <f t="shared" si="86"/>
        <v>0</v>
      </c>
      <c r="M107" s="155">
        <f t="shared" si="87"/>
        <v>0</v>
      </c>
      <c r="N107" s="156">
        <f t="shared" si="88"/>
        <v>0</v>
      </c>
    </row>
    <row r="108" spans="1:14" s="22" customFormat="1" ht="17" thickBot="1" x14ac:dyDescent="0.5">
      <c r="A108" s="106" t="s">
        <v>454</v>
      </c>
      <c r="B108" s="124"/>
      <c r="C108" s="125">
        <f>SUM(C88:C107)</f>
        <v>0</v>
      </c>
      <c r="D108" s="126">
        <f>SUM(D88:D107)</f>
        <v>0</v>
      </c>
      <c r="E108" s="127">
        <f t="shared" ref="E108" si="89">SUM(E88:E107)</f>
        <v>0</v>
      </c>
      <c r="F108" s="126">
        <f t="shared" ref="F108" si="90">SUM(F88:F107)</f>
        <v>0</v>
      </c>
      <c r="G108" s="126">
        <f t="shared" ref="G108" si="91">SUM(G88:G107)</f>
        <v>0</v>
      </c>
      <c r="H108" s="128">
        <f t="shared" ref="H108" si="92">SUM(H88:H107)</f>
        <v>0</v>
      </c>
      <c r="I108" s="126">
        <f t="shared" ref="I108" si="93">SUM(I88:I107)</f>
        <v>0</v>
      </c>
      <c r="J108" s="126">
        <f t="shared" ref="J108" si="94">SUM(J88:J107)</f>
        <v>0</v>
      </c>
      <c r="K108" s="129">
        <f t="shared" ref="K108" si="95">SUM(K88:K107)</f>
        <v>0</v>
      </c>
      <c r="L108" s="130">
        <f t="shared" ref="L108" si="96">SUM(L88:L107)</f>
        <v>0</v>
      </c>
      <c r="M108" s="130">
        <f t="shared" ref="M108" si="97">SUM(M88:M107)</f>
        <v>0</v>
      </c>
      <c r="N108" s="131">
        <f t="shared" ref="N108" si="98">SUM(N88:N107)</f>
        <v>0</v>
      </c>
    </row>
    <row r="109" spans="1:14" s="22" customFormat="1" ht="16.5" x14ac:dyDescent="0.45"/>
    <row r="110" spans="1:14" s="22" customFormat="1" ht="17" thickBot="1" x14ac:dyDescent="0.5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4" s="22" customFormat="1" ht="18" thickBot="1" x14ac:dyDescent="0.5">
      <c r="A111" s="354" t="s">
        <v>458</v>
      </c>
      <c r="B111" s="355" t="str">
        <f>IF(N133=0,"",N133/$N$167)</f>
        <v/>
      </c>
      <c r="C111" s="356"/>
      <c r="D111" s="357" t="s">
        <v>22</v>
      </c>
      <c r="E111" s="358"/>
      <c r="F111" s="359"/>
      <c r="G111" s="360" t="s">
        <v>23</v>
      </c>
      <c r="H111" s="361"/>
      <c r="I111" s="362"/>
      <c r="J111" s="362" t="s">
        <v>24</v>
      </c>
      <c r="K111" s="363"/>
      <c r="L111" s="364"/>
      <c r="M111" s="365" t="s">
        <v>25</v>
      </c>
      <c r="N111" s="366"/>
    </row>
    <row r="112" spans="1:14" s="22" customFormat="1" x14ac:dyDescent="0.45">
      <c r="A112" s="367" t="s">
        <v>449</v>
      </c>
      <c r="B112" s="368" t="s">
        <v>450</v>
      </c>
      <c r="C112" s="369" t="s">
        <v>451</v>
      </c>
      <c r="D112" s="370" t="s">
        <v>452</v>
      </c>
      <c r="E112" s="371" t="s">
        <v>453</v>
      </c>
      <c r="F112" s="369" t="s">
        <v>451</v>
      </c>
      <c r="G112" s="370" t="s">
        <v>452</v>
      </c>
      <c r="H112" s="372" t="s">
        <v>453</v>
      </c>
      <c r="I112" s="373" t="s">
        <v>451</v>
      </c>
      <c r="J112" s="370" t="s">
        <v>452</v>
      </c>
      <c r="K112" s="374" t="s">
        <v>453</v>
      </c>
      <c r="L112" s="375" t="s">
        <v>451</v>
      </c>
      <c r="M112" s="375" t="s">
        <v>452</v>
      </c>
      <c r="N112" s="375" t="s">
        <v>453</v>
      </c>
    </row>
    <row r="113" spans="1:14" s="22" customFormat="1" ht="16.5" x14ac:dyDescent="0.45">
      <c r="A113" s="150" t="str">
        <f>IF(B113="","",VLOOKUP(B113,'Investment Priority'!$A$2:$C$54,3,FALSE))</f>
        <v/>
      </c>
      <c r="B113" s="186"/>
      <c r="C113" s="143"/>
      <c r="D113" s="118"/>
      <c r="E113" s="144">
        <f>C113+D113</f>
        <v>0</v>
      </c>
      <c r="F113" s="143"/>
      <c r="G113" s="118"/>
      <c r="H113" s="148">
        <f>F113+G113</f>
        <v>0</v>
      </c>
      <c r="I113" s="143"/>
      <c r="J113" s="118"/>
      <c r="K113" s="159">
        <f>I113+J113</f>
        <v>0</v>
      </c>
      <c r="L113" s="152">
        <f>C113+F113+I113</f>
        <v>0</v>
      </c>
      <c r="M113" s="120">
        <f>D113+G113+J113</f>
        <v>0</v>
      </c>
      <c r="N113" s="153">
        <f>E113+H113+K113</f>
        <v>0</v>
      </c>
    </row>
    <row r="114" spans="1:14" s="22" customFormat="1" ht="16.5" x14ac:dyDescent="0.45">
      <c r="A114" s="150" t="str">
        <f>IF(B114="","",VLOOKUP(B114,'Investment Priority'!$A$2:$C$54,3,FALSE))</f>
        <v/>
      </c>
      <c r="B114" s="186"/>
      <c r="C114" s="143"/>
      <c r="D114" s="118"/>
      <c r="E114" s="144">
        <f t="shared" ref="E114:E118" si="99">C114+D114</f>
        <v>0</v>
      </c>
      <c r="F114" s="143"/>
      <c r="G114" s="118"/>
      <c r="H114" s="148">
        <f t="shared" ref="H114:H118" si="100">F114+G114</f>
        <v>0</v>
      </c>
      <c r="I114" s="143"/>
      <c r="J114" s="118"/>
      <c r="K114" s="159">
        <f t="shared" ref="K114:K118" si="101">I114+J114</f>
        <v>0</v>
      </c>
      <c r="L114" s="152">
        <f t="shared" ref="L114:L118" si="102">C114+F114+I114</f>
        <v>0</v>
      </c>
      <c r="M114" s="120">
        <f t="shared" ref="M114:M118" si="103">D114+G114+J114</f>
        <v>0</v>
      </c>
      <c r="N114" s="153">
        <f t="shared" ref="N114:N118" si="104">E114+H114+K114</f>
        <v>0</v>
      </c>
    </row>
    <row r="115" spans="1:14" s="22" customFormat="1" ht="16.5" x14ac:dyDescent="0.45">
      <c r="A115" s="150" t="str">
        <f>IF(B115="","",VLOOKUP(B115,'Investment Priority'!$A$2:$C$54,3,FALSE))</f>
        <v/>
      </c>
      <c r="B115" s="186"/>
      <c r="C115" s="143"/>
      <c r="D115" s="118"/>
      <c r="E115" s="144">
        <f t="shared" si="99"/>
        <v>0</v>
      </c>
      <c r="F115" s="143"/>
      <c r="G115" s="118"/>
      <c r="H115" s="148">
        <f t="shared" si="100"/>
        <v>0</v>
      </c>
      <c r="I115" s="143"/>
      <c r="J115" s="118"/>
      <c r="K115" s="159">
        <f t="shared" si="101"/>
        <v>0</v>
      </c>
      <c r="L115" s="152">
        <f t="shared" si="102"/>
        <v>0</v>
      </c>
      <c r="M115" s="120">
        <f t="shared" si="103"/>
        <v>0</v>
      </c>
      <c r="N115" s="153">
        <f t="shared" si="104"/>
        <v>0</v>
      </c>
    </row>
    <row r="116" spans="1:14" s="22" customFormat="1" ht="16.5" x14ac:dyDescent="0.45">
      <c r="A116" s="150" t="str">
        <f>IF(B116="","",VLOOKUP(B116,'Investment Priority'!$A$2:$C$54,3,FALSE))</f>
        <v/>
      </c>
      <c r="B116" s="188"/>
      <c r="C116" s="143"/>
      <c r="D116" s="118"/>
      <c r="E116" s="144">
        <f t="shared" si="99"/>
        <v>0</v>
      </c>
      <c r="F116" s="143"/>
      <c r="G116" s="118"/>
      <c r="H116" s="148">
        <f t="shared" si="100"/>
        <v>0</v>
      </c>
      <c r="I116" s="143"/>
      <c r="J116" s="118"/>
      <c r="K116" s="159">
        <f t="shared" si="101"/>
        <v>0</v>
      </c>
      <c r="L116" s="152">
        <f t="shared" si="102"/>
        <v>0</v>
      </c>
      <c r="M116" s="120">
        <f t="shared" si="103"/>
        <v>0</v>
      </c>
      <c r="N116" s="153">
        <f t="shared" si="104"/>
        <v>0</v>
      </c>
    </row>
    <row r="117" spans="1:14" s="22" customFormat="1" ht="16.5" x14ac:dyDescent="0.45">
      <c r="A117" s="150" t="str">
        <f>IF(B117="","",VLOOKUP(B117,'Investment Priority'!$A$2:$C$54,3,FALSE))</f>
        <v/>
      </c>
      <c r="B117" s="188"/>
      <c r="C117" s="143"/>
      <c r="D117" s="118"/>
      <c r="E117" s="144">
        <f t="shared" si="99"/>
        <v>0</v>
      </c>
      <c r="F117" s="143"/>
      <c r="G117" s="118"/>
      <c r="H117" s="148">
        <f t="shared" si="100"/>
        <v>0</v>
      </c>
      <c r="I117" s="143"/>
      <c r="J117" s="118"/>
      <c r="K117" s="159">
        <f t="shared" si="101"/>
        <v>0</v>
      </c>
      <c r="L117" s="152">
        <f t="shared" si="102"/>
        <v>0</v>
      </c>
      <c r="M117" s="120">
        <f t="shared" si="103"/>
        <v>0</v>
      </c>
      <c r="N117" s="153">
        <f t="shared" si="104"/>
        <v>0</v>
      </c>
    </row>
    <row r="118" spans="1:14" s="22" customFormat="1" ht="16.5" x14ac:dyDescent="0.45">
      <c r="A118" s="150" t="str">
        <f>IF(B118="","",VLOOKUP(B118,'Investment Priority'!$A$2:$C$54,3,FALSE))</f>
        <v/>
      </c>
      <c r="B118" s="188"/>
      <c r="C118" s="143"/>
      <c r="D118" s="118"/>
      <c r="E118" s="144">
        <f t="shared" si="99"/>
        <v>0</v>
      </c>
      <c r="F118" s="143"/>
      <c r="G118" s="118"/>
      <c r="H118" s="148">
        <f t="shared" si="100"/>
        <v>0</v>
      </c>
      <c r="I118" s="143"/>
      <c r="J118" s="118"/>
      <c r="K118" s="159">
        <f t="shared" si="101"/>
        <v>0</v>
      </c>
      <c r="L118" s="152">
        <f t="shared" si="102"/>
        <v>0</v>
      </c>
      <c r="M118" s="120">
        <f t="shared" si="103"/>
        <v>0</v>
      </c>
      <c r="N118" s="153">
        <f t="shared" si="104"/>
        <v>0</v>
      </c>
    </row>
    <row r="119" spans="1:14" s="22" customFormat="1" ht="16.5" x14ac:dyDescent="0.45">
      <c r="A119" s="150" t="str">
        <f>IF(B119="","",VLOOKUP(B119,'Investment Priority'!$A$2:$C$54,3,FALSE))</f>
        <v/>
      </c>
      <c r="B119" s="186"/>
      <c r="C119" s="143"/>
      <c r="D119" s="118"/>
      <c r="E119" s="144">
        <f t="shared" ref="E119:E123" si="105">C119+D119</f>
        <v>0</v>
      </c>
      <c r="F119" s="143"/>
      <c r="G119" s="118"/>
      <c r="H119" s="148">
        <f t="shared" ref="H119:H123" si="106">F119+G119</f>
        <v>0</v>
      </c>
      <c r="I119" s="143"/>
      <c r="J119" s="118"/>
      <c r="K119" s="159">
        <f t="shared" ref="K119:K123" si="107">I119+J119</f>
        <v>0</v>
      </c>
      <c r="L119" s="152">
        <f t="shared" ref="L119:L123" si="108">C119+F119+I119</f>
        <v>0</v>
      </c>
      <c r="M119" s="120">
        <f t="shared" ref="M119:M123" si="109">D119+G119+J119</f>
        <v>0</v>
      </c>
      <c r="N119" s="153">
        <f t="shared" ref="N119:N123" si="110">E119+H119+K119</f>
        <v>0</v>
      </c>
    </row>
    <row r="120" spans="1:14" s="22" customFormat="1" ht="16.5" x14ac:dyDescent="0.45">
      <c r="A120" s="150" t="str">
        <f>IF(B120="","",VLOOKUP(B120,'Investment Priority'!$A$2:$C$54,3,FALSE))</f>
        <v/>
      </c>
      <c r="B120" s="186"/>
      <c r="C120" s="143"/>
      <c r="D120" s="118"/>
      <c r="E120" s="144">
        <f t="shared" si="105"/>
        <v>0</v>
      </c>
      <c r="F120" s="143"/>
      <c r="G120" s="118"/>
      <c r="H120" s="148">
        <f t="shared" si="106"/>
        <v>0</v>
      </c>
      <c r="I120" s="143"/>
      <c r="J120" s="118"/>
      <c r="K120" s="159">
        <f t="shared" si="107"/>
        <v>0</v>
      </c>
      <c r="L120" s="152">
        <f t="shared" si="108"/>
        <v>0</v>
      </c>
      <c r="M120" s="120">
        <f t="shared" si="109"/>
        <v>0</v>
      </c>
      <c r="N120" s="153">
        <f t="shared" si="110"/>
        <v>0</v>
      </c>
    </row>
    <row r="121" spans="1:14" s="22" customFormat="1" ht="16.5" x14ac:dyDescent="0.45">
      <c r="A121" s="150" t="str">
        <f>IF(B121="","",VLOOKUP(B121,'Investment Priority'!$A$2:$C$54,3,FALSE))</f>
        <v/>
      </c>
      <c r="B121" s="188"/>
      <c r="C121" s="143"/>
      <c r="D121" s="118"/>
      <c r="E121" s="144">
        <f t="shared" si="105"/>
        <v>0</v>
      </c>
      <c r="F121" s="143"/>
      <c r="G121" s="118"/>
      <c r="H121" s="148">
        <f t="shared" si="106"/>
        <v>0</v>
      </c>
      <c r="I121" s="143"/>
      <c r="J121" s="118"/>
      <c r="K121" s="159">
        <f t="shared" si="107"/>
        <v>0</v>
      </c>
      <c r="L121" s="152">
        <f t="shared" si="108"/>
        <v>0</v>
      </c>
      <c r="M121" s="120">
        <f t="shared" si="109"/>
        <v>0</v>
      </c>
      <c r="N121" s="153">
        <f t="shared" si="110"/>
        <v>0</v>
      </c>
    </row>
    <row r="122" spans="1:14" s="22" customFormat="1" ht="16.5" x14ac:dyDescent="0.45">
      <c r="A122" s="150" t="str">
        <f>IF(B122="","",VLOOKUP(B122,'Investment Priority'!$A$2:$C$54,3,FALSE))</f>
        <v/>
      </c>
      <c r="B122" s="188"/>
      <c r="C122" s="143"/>
      <c r="D122" s="118"/>
      <c r="E122" s="144">
        <f t="shared" si="105"/>
        <v>0</v>
      </c>
      <c r="F122" s="143"/>
      <c r="G122" s="118"/>
      <c r="H122" s="148">
        <f t="shared" si="106"/>
        <v>0</v>
      </c>
      <c r="I122" s="143"/>
      <c r="J122" s="118"/>
      <c r="K122" s="159">
        <f t="shared" si="107"/>
        <v>0</v>
      </c>
      <c r="L122" s="152">
        <f t="shared" si="108"/>
        <v>0</v>
      </c>
      <c r="M122" s="120">
        <f t="shared" si="109"/>
        <v>0</v>
      </c>
      <c r="N122" s="153">
        <f t="shared" si="110"/>
        <v>0</v>
      </c>
    </row>
    <row r="123" spans="1:14" s="22" customFormat="1" ht="16.5" x14ac:dyDescent="0.45">
      <c r="A123" s="150" t="str">
        <f>IF(B123="","",VLOOKUP(B123,'Investment Priority'!$A$2:$C$54,3,FALSE))</f>
        <v/>
      </c>
      <c r="B123" s="188"/>
      <c r="C123" s="143"/>
      <c r="D123" s="118"/>
      <c r="E123" s="144">
        <f t="shared" si="105"/>
        <v>0</v>
      </c>
      <c r="F123" s="143"/>
      <c r="G123" s="118"/>
      <c r="H123" s="148">
        <f t="shared" si="106"/>
        <v>0</v>
      </c>
      <c r="I123" s="143"/>
      <c r="J123" s="118"/>
      <c r="K123" s="159">
        <f t="shared" si="107"/>
        <v>0</v>
      </c>
      <c r="L123" s="152">
        <f t="shared" si="108"/>
        <v>0</v>
      </c>
      <c r="M123" s="120">
        <f t="shared" si="109"/>
        <v>0</v>
      </c>
      <c r="N123" s="153">
        <f t="shared" si="110"/>
        <v>0</v>
      </c>
    </row>
    <row r="124" spans="1:14" s="22" customFormat="1" ht="16.5" x14ac:dyDescent="0.45">
      <c r="A124" s="150" t="str">
        <f>IF(B124="","",VLOOKUP(B124,'Investment Priority'!$A$2:$C$54,3,FALSE))</f>
        <v/>
      </c>
      <c r="B124" s="186"/>
      <c r="C124" s="143"/>
      <c r="D124" s="118"/>
      <c r="E124" s="144">
        <f t="shared" ref="E124:E132" si="111">C124+D124</f>
        <v>0</v>
      </c>
      <c r="F124" s="143"/>
      <c r="G124" s="118"/>
      <c r="H124" s="148">
        <f t="shared" ref="H124:H132" si="112">F124+G124</f>
        <v>0</v>
      </c>
      <c r="I124" s="143"/>
      <c r="J124" s="118"/>
      <c r="K124" s="159">
        <f t="shared" ref="K124:K132" si="113">I124+J124</f>
        <v>0</v>
      </c>
      <c r="L124" s="152">
        <f t="shared" ref="L124:L132" si="114">C124+F124+I124</f>
        <v>0</v>
      </c>
      <c r="M124" s="120">
        <f t="shared" ref="M124:M132" si="115">D124+G124+J124</f>
        <v>0</v>
      </c>
      <c r="N124" s="153">
        <f t="shared" ref="N124:N132" si="116">E124+H124+K124</f>
        <v>0</v>
      </c>
    </row>
    <row r="125" spans="1:14" s="22" customFormat="1" ht="16.5" x14ac:dyDescent="0.45">
      <c r="A125" s="150" t="str">
        <f>IF(B125="","",VLOOKUP(B125,'Investment Priority'!$A$2:$C$54,3,FALSE))</f>
        <v/>
      </c>
      <c r="B125" s="186"/>
      <c r="C125" s="143"/>
      <c r="D125" s="118"/>
      <c r="E125" s="144">
        <f t="shared" si="111"/>
        <v>0</v>
      </c>
      <c r="F125" s="143"/>
      <c r="G125" s="118"/>
      <c r="H125" s="148">
        <f t="shared" si="112"/>
        <v>0</v>
      </c>
      <c r="I125" s="143"/>
      <c r="J125" s="118"/>
      <c r="K125" s="159">
        <f t="shared" si="113"/>
        <v>0</v>
      </c>
      <c r="L125" s="152">
        <f t="shared" si="114"/>
        <v>0</v>
      </c>
      <c r="M125" s="120">
        <f t="shared" si="115"/>
        <v>0</v>
      </c>
      <c r="N125" s="153">
        <f t="shared" si="116"/>
        <v>0</v>
      </c>
    </row>
    <row r="126" spans="1:14" s="22" customFormat="1" ht="16.5" x14ac:dyDescent="0.45">
      <c r="A126" s="150" t="str">
        <f>IF(B126="","",VLOOKUP(B126,'Investment Priority'!$A$2:$C$54,3,FALSE))</f>
        <v/>
      </c>
      <c r="B126" s="188"/>
      <c r="C126" s="143"/>
      <c r="D126" s="118"/>
      <c r="E126" s="144">
        <f t="shared" si="111"/>
        <v>0</v>
      </c>
      <c r="F126" s="143"/>
      <c r="G126" s="118"/>
      <c r="H126" s="148">
        <f t="shared" si="112"/>
        <v>0</v>
      </c>
      <c r="I126" s="143"/>
      <c r="J126" s="118"/>
      <c r="K126" s="159">
        <f t="shared" si="113"/>
        <v>0</v>
      </c>
      <c r="L126" s="152">
        <f t="shared" si="114"/>
        <v>0</v>
      </c>
      <c r="M126" s="120">
        <f t="shared" si="115"/>
        <v>0</v>
      </c>
      <c r="N126" s="153">
        <f t="shared" si="116"/>
        <v>0</v>
      </c>
    </row>
    <row r="127" spans="1:14" s="22" customFormat="1" ht="16.5" x14ac:dyDescent="0.45">
      <c r="A127" s="150" t="str">
        <f>IF(B127="","",VLOOKUP(B127,'Investment Priority'!$A$2:$C$54,3,FALSE))</f>
        <v/>
      </c>
      <c r="B127" s="188"/>
      <c r="C127" s="143"/>
      <c r="D127" s="118"/>
      <c r="E127" s="144">
        <f t="shared" si="111"/>
        <v>0</v>
      </c>
      <c r="F127" s="143"/>
      <c r="G127" s="118"/>
      <c r="H127" s="148">
        <f t="shared" si="112"/>
        <v>0</v>
      </c>
      <c r="I127" s="143"/>
      <c r="J127" s="118"/>
      <c r="K127" s="159">
        <f t="shared" si="113"/>
        <v>0</v>
      </c>
      <c r="L127" s="152">
        <f t="shared" si="114"/>
        <v>0</v>
      </c>
      <c r="M127" s="120">
        <f t="shared" si="115"/>
        <v>0</v>
      </c>
      <c r="N127" s="153">
        <f t="shared" si="116"/>
        <v>0</v>
      </c>
    </row>
    <row r="128" spans="1:14" s="22" customFormat="1" ht="16.5" x14ac:dyDescent="0.45">
      <c r="A128" s="150" t="str">
        <f>IF(B128="","",VLOOKUP(B128,'Investment Priority'!$A$2:$C$54,3,FALSE))</f>
        <v/>
      </c>
      <c r="B128" s="188"/>
      <c r="C128" s="143"/>
      <c r="D128" s="118"/>
      <c r="E128" s="144">
        <f t="shared" si="111"/>
        <v>0</v>
      </c>
      <c r="F128" s="143"/>
      <c r="G128" s="118"/>
      <c r="H128" s="148">
        <f t="shared" si="112"/>
        <v>0</v>
      </c>
      <c r="I128" s="143"/>
      <c r="J128" s="118"/>
      <c r="K128" s="159">
        <f t="shared" si="113"/>
        <v>0</v>
      </c>
      <c r="L128" s="152">
        <f t="shared" si="114"/>
        <v>0</v>
      </c>
      <c r="M128" s="120">
        <f t="shared" si="115"/>
        <v>0</v>
      </c>
      <c r="N128" s="153">
        <f t="shared" si="116"/>
        <v>0</v>
      </c>
    </row>
    <row r="129" spans="1:14" s="22" customFormat="1" ht="16.5" x14ac:dyDescent="0.45">
      <c r="A129" s="150" t="str">
        <f>IF(B129="","",VLOOKUP(B129,'Investment Priority'!$A$2:$C$54,3,FALSE))</f>
        <v/>
      </c>
      <c r="B129" s="188"/>
      <c r="C129" s="143"/>
      <c r="D129" s="118"/>
      <c r="E129" s="144">
        <f t="shared" si="111"/>
        <v>0</v>
      </c>
      <c r="F129" s="143"/>
      <c r="G129" s="118"/>
      <c r="H129" s="148">
        <f t="shared" si="112"/>
        <v>0</v>
      </c>
      <c r="I129" s="143"/>
      <c r="J129" s="118"/>
      <c r="K129" s="159">
        <f t="shared" si="113"/>
        <v>0</v>
      </c>
      <c r="L129" s="152">
        <f t="shared" si="114"/>
        <v>0</v>
      </c>
      <c r="M129" s="120">
        <f t="shared" si="115"/>
        <v>0</v>
      </c>
      <c r="N129" s="153">
        <f t="shared" si="116"/>
        <v>0</v>
      </c>
    </row>
    <row r="130" spans="1:14" s="22" customFormat="1" ht="16.5" x14ac:dyDescent="0.45">
      <c r="A130" s="150" t="str">
        <f>IF(B130="","",VLOOKUP(B130,'Investment Priority'!$A$2:$C$54,3,FALSE))</f>
        <v/>
      </c>
      <c r="B130" s="188"/>
      <c r="C130" s="143"/>
      <c r="D130" s="118"/>
      <c r="E130" s="144">
        <f t="shared" si="111"/>
        <v>0</v>
      </c>
      <c r="F130" s="143"/>
      <c r="G130" s="118"/>
      <c r="H130" s="148">
        <f t="shared" si="112"/>
        <v>0</v>
      </c>
      <c r="I130" s="143"/>
      <c r="J130" s="118"/>
      <c r="K130" s="159">
        <f t="shared" si="113"/>
        <v>0</v>
      </c>
      <c r="L130" s="152">
        <f t="shared" si="114"/>
        <v>0</v>
      </c>
      <c r="M130" s="120">
        <f t="shared" si="115"/>
        <v>0</v>
      </c>
      <c r="N130" s="153">
        <f t="shared" si="116"/>
        <v>0</v>
      </c>
    </row>
    <row r="131" spans="1:14" s="22" customFormat="1" ht="16.5" x14ac:dyDescent="0.45">
      <c r="A131" s="150" t="str">
        <f>IF(B131="","",VLOOKUP(B131,'Investment Priority'!$A$2:$C$54,3,FALSE))</f>
        <v/>
      </c>
      <c r="B131" s="188"/>
      <c r="C131" s="143"/>
      <c r="D131" s="118"/>
      <c r="E131" s="144">
        <f t="shared" si="111"/>
        <v>0</v>
      </c>
      <c r="F131" s="143"/>
      <c r="G131" s="118"/>
      <c r="H131" s="148">
        <f t="shared" si="112"/>
        <v>0</v>
      </c>
      <c r="I131" s="143"/>
      <c r="J131" s="118"/>
      <c r="K131" s="159">
        <f t="shared" si="113"/>
        <v>0</v>
      </c>
      <c r="L131" s="152">
        <f t="shared" si="114"/>
        <v>0</v>
      </c>
      <c r="M131" s="120">
        <f t="shared" si="115"/>
        <v>0</v>
      </c>
      <c r="N131" s="153">
        <f t="shared" si="116"/>
        <v>0</v>
      </c>
    </row>
    <row r="132" spans="1:14" s="22" customFormat="1" ht="17" thickBot="1" x14ac:dyDescent="0.5">
      <c r="A132" s="151" t="str">
        <f>IF(B132="","",VLOOKUP(B132,'Investment Priority'!$A$2:$C$54,3,FALSE))</f>
        <v/>
      </c>
      <c r="B132" s="189"/>
      <c r="C132" s="145"/>
      <c r="D132" s="146"/>
      <c r="E132" s="147">
        <f t="shared" si="111"/>
        <v>0</v>
      </c>
      <c r="F132" s="145"/>
      <c r="G132" s="146"/>
      <c r="H132" s="149">
        <f t="shared" si="112"/>
        <v>0</v>
      </c>
      <c r="I132" s="145"/>
      <c r="J132" s="146"/>
      <c r="K132" s="160">
        <f t="shared" si="113"/>
        <v>0</v>
      </c>
      <c r="L132" s="154">
        <f t="shared" si="114"/>
        <v>0</v>
      </c>
      <c r="M132" s="155">
        <f t="shared" si="115"/>
        <v>0</v>
      </c>
      <c r="N132" s="156">
        <f t="shared" si="116"/>
        <v>0</v>
      </c>
    </row>
    <row r="133" spans="1:14" s="22" customFormat="1" ht="17" thickBot="1" x14ac:dyDescent="0.5">
      <c r="A133" s="106" t="s">
        <v>454</v>
      </c>
      <c r="B133" s="124"/>
      <c r="C133" s="125">
        <f>SUM(C113:C132)</f>
        <v>0</v>
      </c>
      <c r="D133" s="126">
        <f>SUM(D113:D132)</f>
        <v>0</v>
      </c>
      <c r="E133" s="127">
        <f t="shared" ref="E133" si="117">SUM(E113:E132)</f>
        <v>0</v>
      </c>
      <c r="F133" s="126">
        <f t="shared" ref="F133" si="118">SUM(F113:F132)</f>
        <v>0</v>
      </c>
      <c r="G133" s="126">
        <f t="shared" ref="G133" si="119">SUM(G113:G132)</f>
        <v>0</v>
      </c>
      <c r="H133" s="128">
        <f t="shared" ref="H133" si="120">SUM(H113:H132)</f>
        <v>0</v>
      </c>
      <c r="I133" s="126">
        <f t="shared" ref="I133" si="121">SUM(I113:I132)</f>
        <v>0</v>
      </c>
      <c r="J133" s="126">
        <f t="shared" ref="J133" si="122">SUM(J113:J132)</f>
        <v>0</v>
      </c>
      <c r="K133" s="129">
        <f t="shared" ref="K133" si="123">SUM(K113:K132)</f>
        <v>0</v>
      </c>
      <c r="L133" s="130">
        <f t="shared" ref="L133" si="124">SUM(L113:L132)</f>
        <v>0</v>
      </c>
      <c r="M133" s="130">
        <f t="shared" ref="M133" si="125">SUM(M113:M132)</f>
        <v>0</v>
      </c>
      <c r="N133" s="131">
        <f t="shared" ref="N133" si="126">SUM(N113:N132)</f>
        <v>0</v>
      </c>
    </row>
    <row r="134" spans="1:14" s="22" customFormat="1" ht="16.5" x14ac:dyDescent="0.45"/>
    <row r="135" spans="1:14" s="22" customFormat="1" ht="17" thickBot="1" x14ac:dyDescent="0.5"/>
    <row r="136" spans="1:14" s="22" customFormat="1" ht="18" thickBot="1" x14ac:dyDescent="0.5">
      <c r="A136" s="354" t="s">
        <v>455</v>
      </c>
      <c r="B136" s="355" t="str">
        <f>IF(N158=0,"",N158/$N$167)</f>
        <v/>
      </c>
      <c r="C136" s="356"/>
      <c r="D136" s="357" t="s">
        <v>22</v>
      </c>
      <c r="E136" s="358"/>
      <c r="F136" s="359"/>
      <c r="G136" s="360" t="s">
        <v>23</v>
      </c>
      <c r="H136" s="361"/>
      <c r="I136" s="362"/>
      <c r="J136" s="362" t="s">
        <v>24</v>
      </c>
      <c r="K136" s="363"/>
      <c r="L136" s="364"/>
      <c r="M136" s="365" t="s">
        <v>25</v>
      </c>
      <c r="N136" s="366"/>
    </row>
    <row r="137" spans="1:14" s="22" customFormat="1" ht="17.149999999999999" customHeight="1" x14ac:dyDescent="0.45">
      <c r="A137" s="367" t="s">
        <v>449</v>
      </c>
      <c r="B137" s="368" t="s">
        <v>450</v>
      </c>
      <c r="C137" s="369" t="s">
        <v>451</v>
      </c>
      <c r="D137" s="370" t="s">
        <v>452</v>
      </c>
      <c r="E137" s="371" t="s">
        <v>453</v>
      </c>
      <c r="F137" s="369" t="s">
        <v>451</v>
      </c>
      <c r="G137" s="370" t="s">
        <v>452</v>
      </c>
      <c r="H137" s="372" t="s">
        <v>453</v>
      </c>
      <c r="I137" s="373" t="s">
        <v>451</v>
      </c>
      <c r="J137" s="370" t="s">
        <v>452</v>
      </c>
      <c r="K137" s="374" t="s">
        <v>453</v>
      </c>
      <c r="L137" s="375" t="s">
        <v>451</v>
      </c>
      <c r="M137" s="375" t="s">
        <v>452</v>
      </c>
      <c r="N137" s="375" t="s">
        <v>453</v>
      </c>
    </row>
    <row r="138" spans="1:14" s="22" customFormat="1" ht="16.5" x14ac:dyDescent="0.45">
      <c r="A138" s="150" t="str">
        <f>IF(B138="","",VLOOKUP(B138,'Investment Priority'!$A$2:$C$54,3,FALSE))</f>
        <v/>
      </c>
      <c r="B138" s="186"/>
      <c r="C138" s="143"/>
      <c r="D138" s="118"/>
      <c r="E138" s="144">
        <f>C138+D138</f>
        <v>0</v>
      </c>
      <c r="F138" s="143"/>
      <c r="G138" s="118"/>
      <c r="H138" s="148">
        <f>F138+G138</f>
        <v>0</v>
      </c>
      <c r="I138" s="143"/>
      <c r="J138" s="118"/>
      <c r="K138" s="159">
        <f>I138+J138</f>
        <v>0</v>
      </c>
      <c r="L138" s="152">
        <f>C138+F138+I138</f>
        <v>0</v>
      </c>
      <c r="M138" s="120">
        <f>D138+G138+J138</f>
        <v>0</v>
      </c>
      <c r="N138" s="153">
        <f>E138+H138+K138</f>
        <v>0</v>
      </c>
    </row>
    <row r="139" spans="1:14" s="22" customFormat="1" ht="16.5" x14ac:dyDescent="0.45">
      <c r="A139" s="150" t="str">
        <f>IF(B139="","",VLOOKUP(B139,'Investment Priority'!$A$2:$C$54,3,FALSE))</f>
        <v/>
      </c>
      <c r="B139" s="186"/>
      <c r="C139" s="143"/>
      <c r="D139" s="118"/>
      <c r="E139" s="144">
        <f t="shared" ref="E139:E143" si="127">C139+D139</f>
        <v>0</v>
      </c>
      <c r="F139" s="143"/>
      <c r="G139" s="118"/>
      <c r="H139" s="148">
        <f t="shared" ref="H139:H143" si="128">F139+G139</f>
        <v>0</v>
      </c>
      <c r="I139" s="143"/>
      <c r="J139" s="118"/>
      <c r="K139" s="159">
        <f t="shared" ref="K139:K143" si="129">I139+J139</f>
        <v>0</v>
      </c>
      <c r="L139" s="152">
        <f t="shared" ref="L139:L143" si="130">C139+F139+I139</f>
        <v>0</v>
      </c>
      <c r="M139" s="120">
        <f t="shared" ref="M139:M143" si="131">D139+G139+J139</f>
        <v>0</v>
      </c>
      <c r="N139" s="153">
        <f t="shared" ref="N139:N143" si="132">E139+H139+K139</f>
        <v>0</v>
      </c>
    </row>
    <row r="140" spans="1:14" s="22" customFormat="1" ht="16.5" x14ac:dyDescent="0.45">
      <c r="A140" s="150" t="str">
        <f>IF(B140="","",VLOOKUP(B140,'Investment Priority'!$A$2:$C$54,3,FALSE))</f>
        <v/>
      </c>
      <c r="B140" s="186"/>
      <c r="C140" s="143"/>
      <c r="D140" s="118"/>
      <c r="E140" s="144">
        <f t="shared" si="127"/>
        <v>0</v>
      </c>
      <c r="F140" s="143"/>
      <c r="G140" s="118"/>
      <c r="H140" s="148">
        <f t="shared" si="128"/>
        <v>0</v>
      </c>
      <c r="I140" s="143"/>
      <c r="J140" s="118"/>
      <c r="K140" s="159">
        <f t="shared" si="129"/>
        <v>0</v>
      </c>
      <c r="L140" s="152">
        <f t="shared" si="130"/>
        <v>0</v>
      </c>
      <c r="M140" s="120">
        <f t="shared" si="131"/>
        <v>0</v>
      </c>
      <c r="N140" s="153">
        <f t="shared" si="132"/>
        <v>0</v>
      </c>
    </row>
    <row r="141" spans="1:14" s="22" customFormat="1" ht="16.5" x14ac:dyDescent="0.45">
      <c r="A141" s="150" t="str">
        <f>IF(B141="","",VLOOKUP(B141,'Investment Priority'!$A$2:$C$54,3,FALSE))</f>
        <v/>
      </c>
      <c r="B141" s="188"/>
      <c r="C141" s="143"/>
      <c r="D141" s="118"/>
      <c r="E141" s="144">
        <f t="shared" si="127"/>
        <v>0</v>
      </c>
      <c r="F141" s="143"/>
      <c r="G141" s="118"/>
      <c r="H141" s="148">
        <f t="shared" si="128"/>
        <v>0</v>
      </c>
      <c r="I141" s="143"/>
      <c r="J141" s="118"/>
      <c r="K141" s="159">
        <f t="shared" si="129"/>
        <v>0</v>
      </c>
      <c r="L141" s="152">
        <f t="shared" si="130"/>
        <v>0</v>
      </c>
      <c r="M141" s="120">
        <f t="shared" si="131"/>
        <v>0</v>
      </c>
      <c r="N141" s="153">
        <f t="shared" si="132"/>
        <v>0</v>
      </c>
    </row>
    <row r="142" spans="1:14" s="22" customFormat="1" ht="16.5" x14ac:dyDescent="0.45">
      <c r="A142" s="150" t="str">
        <f>IF(B142="","",VLOOKUP(B142,'Investment Priority'!$A$2:$C$54,3,FALSE))</f>
        <v/>
      </c>
      <c r="B142" s="188"/>
      <c r="C142" s="143"/>
      <c r="D142" s="118"/>
      <c r="E142" s="144">
        <f t="shared" si="127"/>
        <v>0</v>
      </c>
      <c r="F142" s="143"/>
      <c r="G142" s="118"/>
      <c r="H142" s="148">
        <f t="shared" si="128"/>
        <v>0</v>
      </c>
      <c r="I142" s="143"/>
      <c r="J142" s="118"/>
      <c r="K142" s="159">
        <f t="shared" si="129"/>
        <v>0</v>
      </c>
      <c r="L142" s="152">
        <f t="shared" si="130"/>
        <v>0</v>
      </c>
      <c r="M142" s="120">
        <f t="shared" si="131"/>
        <v>0</v>
      </c>
      <c r="N142" s="153">
        <f t="shared" si="132"/>
        <v>0</v>
      </c>
    </row>
    <row r="143" spans="1:14" s="22" customFormat="1" ht="16.5" x14ac:dyDescent="0.45">
      <c r="A143" s="150" t="str">
        <f>IF(B143="","",VLOOKUP(B143,'Investment Priority'!$A$2:$C$54,3,FALSE))</f>
        <v/>
      </c>
      <c r="B143" s="188"/>
      <c r="C143" s="143"/>
      <c r="D143" s="118"/>
      <c r="E143" s="144">
        <f t="shared" si="127"/>
        <v>0</v>
      </c>
      <c r="F143" s="143"/>
      <c r="G143" s="118"/>
      <c r="H143" s="148">
        <f t="shared" si="128"/>
        <v>0</v>
      </c>
      <c r="I143" s="143"/>
      <c r="J143" s="118"/>
      <c r="K143" s="159">
        <f t="shared" si="129"/>
        <v>0</v>
      </c>
      <c r="L143" s="152">
        <f t="shared" si="130"/>
        <v>0</v>
      </c>
      <c r="M143" s="120">
        <f t="shared" si="131"/>
        <v>0</v>
      </c>
      <c r="N143" s="153">
        <f t="shared" si="132"/>
        <v>0</v>
      </c>
    </row>
    <row r="144" spans="1:14" s="22" customFormat="1" ht="16.5" x14ac:dyDescent="0.45">
      <c r="A144" s="150" t="str">
        <f>IF(B144="","",VLOOKUP(B144,'Investment Priority'!$A$2:$C$54,3,FALSE))</f>
        <v/>
      </c>
      <c r="B144" s="186"/>
      <c r="C144" s="143"/>
      <c r="D144" s="118"/>
      <c r="E144" s="144">
        <f t="shared" ref="E144:E148" si="133">C144+D144</f>
        <v>0</v>
      </c>
      <c r="F144" s="143"/>
      <c r="G144" s="118"/>
      <c r="H144" s="148">
        <f t="shared" ref="H144:H148" si="134">F144+G144</f>
        <v>0</v>
      </c>
      <c r="I144" s="143"/>
      <c r="J144" s="118"/>
      <c r="K144" s="159">
        <f t="shared" ref="K144:K148" si="135">I144+J144</f>
        <v>0</v>
      </c>
      <c r="L144" s="152">
        <f t="shared" ref="L144:L148" si="136">C144+F144+I144</f>
        <v>0</v>
      </c>
      <c r="M144" s="120">
        <f t="shared" ref="M144:M148" si="137">D144+G144+J144</f>
        <v>0</v>
      </c>
      <c r="N144" s="153">
        <f t="shared" ref="N144:N148" si="138">E144+H144+K144</f>
        <v>0</v>
      </c>
    </row>
    <row r="145" spans="1:14" s="22" customFormat="1" ht="16.5" x14ac:dyDescent="0.45">
      <c r="A145" s="150" t="str">
        <f>IF(B145="","",VLOOKUP(B145,'Investment Priority'!$A$2:$C$54,3,FALSE))</f>
        <v/>
      </c>
      <c r="B145" s="186"/>
      <c r="C145" s="143"/>
      <c r="D145" s="118"/>
      <c r="E145" s="144">
        <f t="shared" si="133"/>
        <v>0</v>
      </c>
      <c r="F145" s="143"/>
      <c r="G145" s="118"/>
      <c r="H145" s="148">
        <f t="shared" si="134"/>
        <v>0</v>
      </c>
      <c r="I145" s="143"/>
      <c r="J145" s="118"/>
      <c r="K145" s="159">
        <f t="shared" si="135"/>
        <v>0</v>
      </c>
      <c r="L145" s="152">
        <f t="shared" si="136"/>
        <v>0</v>
      </c>
      <c r="M145" s="120">
        <f t="shared" si="137"/>
        <v>0</v>
      </c>
      <c r="N145" s="153">
        <f t="shared" si="138"/>
        <v>0</v>
      </c>
    </row>
    <row r="146" spans="1:14" s="22" customFormat="1" ht="16.5" x14ac:dyDescent="0.45">
      <c r="A146" s="150" t="str">
        <f>IF(B146="","",VLOOKUP(B146,'Investment Priority'!$A$2:$C$54,3,FALSE))</f>
        <v/>
      </c>
      <c r="B146" s="188"/>
      <c r="C146" s="143"/>
      <c r="D146" s="118"/>
      <c r="E146" s="144">
        <f t="shared" si="133"/>
        <v>0</v>
      </c>
      <c r="F146" s="143"/>
      <c r="G146" s="118"/>
      <c r="H146" s="148">
        <f t="shared" si="134"/>
        <v>0</v>
      </c>
      <c r="I146" s="143"/>
      <c r="J146" s="118"/>
      <c r="K146" s="159">
        <f t="shared" si="135"/>
        <v>0</v>
      </c>
      <c r="L146" s="152">
        <f t="shared" si="136"/>
        <v>0</v>
      </c>
      <c r="M146" s="120">
        <f t="shared" si="137"/>
        <v>0</v>
      </c>
      <c r="N146" s="153">
        <f t="shared" si="138"/>
        <v>0</v>
      </c>
    </row>
    <row r="147" spans="1:14" s="22" customFormat="1" ht="16.5" x14ac:dyDescent="0.45">
      <c r="A147" s="150" t="str">
        <f>IF(B147="","",VLOOKUP(B147,'Investment Priority'!$A$2:$C$54,3,FALSE))</f>
        <v/>
      </c>
      <c r="B147" s="188"/>
      <c r="C147" s="143"/>
      <c r="D147" s="118"/>
      <c r="E147" s="144">
        <f t="shared" si="133"/>
        <v>0</v>
      </c>
      <c r="F147" s="143"/>
      <c r="G147" s="118"/>
      <c r="H147" s="148">
        <f t="shared" si="134"/>
        <v>0</v>
      </c>
      <c r="I147" s="143"/>
      <c r="J147" s="118"/>
      <c r="K147" s="159">
        <f t="shared" si="135"/>
        <v>0</v>
      </c>
      <c r="L147" s="152">
        <f t="shared" si="136"/>
        <v>0</v>
      </c>
      <c r="M147" s="120">
        <f t="shared" si="137"/>
        <v>0</v>
      </c>
      <c r="N147" s="153">
        <f t="shared" si="138"/>
        <v>0</v>
      </c>
    </row>
    <row r="148" spans="1:14" s="22" customFormat="1" ht="16.5" x14ac:dyDescent="0.45">
      <c r="A148" s="150" t="str">
        <f>IF(B148="","",VLOOKUP(B148,'Investment Priority'!$A$2:$C$54,3,FALSE))</f>
        <v/>
      </c>
      <c r="B148" s="188"/>
      <c r="C148" s="143"/>
      <c r="D148" s="118"/>
      <c r="E148" s="144">
        <f t="shared" si="133"/>
        <v>0</v>
      </c>
      <c r="F148" s="143"/>
      <c r="G148" s="118"/>
      <c r="H148" s="148">
        <f t="shared" si="134"/>
        <v>0</v>
      </c>
      <c r="I148" s="143"/>
      <c r="J148" s="118"/>
      <c r="K148" s="159">
        <f t="shared" si="135"/>
        <v>0</v>
      </c>
      <c r="L148" s="152">
        <f t="shared" si="136"/>
        <v>0</v>
      </c>
      <c r="M148" s="120">
        <f t="shared" si="137"/>
        <v>0</v>
      </c>
      <c r="N148" s="153">
        <f t="shared" si="138"/>
        <v>0</v>
      </c>
    </row>
    <row r="149" spans="1:14" s="22" customFormat="1" ht="16.5" x14ac:dyDescent="0.45">
      <c r="A149" s="150" t="str">
        <f>IF(B149="","",VLOOKUP(B149,'Investment Priority'!$A$2:$C$54,3,FALSE))</f>
        <v/>
      </c>
      <c r="B149" s="186"/>
      <c r="C149" s="143"/>
      <c r="D149" s="118"/>
      <c r="E149" s="144">
        <f t="shared" ref="E149:E157" si="139">C149+D149</f>
        <v>0</v>
      </c>
      <c r="F149" s="143"/>
      <c r="G149" s="118"/>
      <c r="H149" s="148">
        <f t="shared" ref="H149:H157" si="140">F149+G149</f>
        <v>0</v>
      </c>
      <c r="I149" s="143"/>
      <c r="J149" s="118"/>
      <c r="K149" s="159">
        <f t="shared" ref="K149:K157" si="141">I149+J149</f>
        <v>0</v>
      </c>
      <c r="L149" s="152">
        <f t="shared" ref="L149:L157" si="142">C149+F149+I149</f>
        <v>0</v>
      </c>
      <c r="M149" s="120">
        <f t="shared" ref="M149:M157" si="143">D149+G149+J149</f>
        <v>0</v>
      </c>
      <c r="N149" s="153">
        <f t="shared" ref="N149:N157" si="144">E149+H149+K149</f>
        <v>0</v>
      </c>
    </row>
    <row r="150" spans="1:14" s="22" customFormat="1" ht="16.5" x14ac:dyDescent="0.45">
      <c r="A150" s="150" t="str">
        <f>IF(B150="","",VLOOKUP(B150,'Investment Priority'!$A$2:$C$54,3,FALSE))</f>
        <v/>
      </c>
      <c r="B150" s="186"/>
      <c r="C150" s="143"/>
      <c r="D150" s="118"/>
      <c r="E150" s="144">
        <f t="shared" si="139"/>
        <v>0</v>
      </c>
      <c r="F150" s="143"/>
      <c r="G150" s="118"/>
      <c r="H150" s="148">
        <f t="shared" si="140"/>
        <v>0</v>
      </c>
      <c r="I150" s="143"/>
      <c r="J150" s="118"/>
      <c r="K150" s="159">
        <f t="shared" si="141"/>
        <v>0</v>
      </c>
      <c r="L150" s="152">
        <f t="shared" si="142"/>
        <v>0</v>
      </c>
      <c r="M150" s="120">
        <f t="shared" si="143"/>
        <v>0</v>
      </c>
      <c r="N150" s="153">
        <f t="shared" si="144"/>
        <v>0</v>
      </c>
    </row>
    <row r="151" spans="1:14" s="22" customFormat="1" ht="16.5" x14ac:dyDescent="0.45">
      <c r="A151" s="150" t="str">
        <f>IF(B151="","",VLOOKUP(B151,'Investment Priority'!$A$2:$C$54,3,FALSE))</f>
        <v/>
      </c>
      <c r="B151" s="188"/>
      <c r="C151" s="143"/>
      <c r="D151" s="118"/>
      <c r="E151" s="144">
        <f t="shared" si="139"/>
        <v>0</v>
      </c>
      <c r="F151" s="143"/>
      <c r="G151" s="118"/>
      <c r="H151" s="148">
        <f t="shared" si="140"/>
        <v>0</v>
      </c>
      <c r="I151" s="143"/>
      <c r="J151" s="118"/>
      <c r="K151" s="159">
        <f t="shared" si="141"/>
        <v>0</v>
      </c>
      <c r="L151" s="152">
        <f t="shared" si="142"/>
        <v>0</v>
      </c>
      <c r="M151" s="120">
        <f t="shared" si="143"/>
        <v>0</v>
      </c>
      <c r="N151" s="153">
        <f t="shared" si="144"/>
        <v>0</v>
      </c>
    </row>
    <row r="152" spans="1:14" s="22" customFormat="1" ht="16.5" x14ac:dyDescent="0.45">
      <c r="A152" s="150" t="str">
        <f>IF(B152="","",VLOOKUP(B152,'Investment Priority'!$A$2:$C$54,3,FALSE))</f>
        <v/>
      </c>
      <c r="B152" s="188"/>
      <c r="C152" s="143"/>
      <c r="D152" s="118"/>
      <c r="E152" s="144">
        <f t="shared" si="139"/>
        <v>0</v>
      </c>
      <c r="F152" s="143"/>
      <c r="G152" s="118"/>
      <c r="H152" s="148">
        <f t="shared" si="140"/>
        <v>0</v>
      </c>
      <c r="I152" s="143"/>
      <c r="J152" s="118"/>
      <c r="K152" s="159">
        <f t="shared" si="141"/>
        <v>0</v>
      </c>
      <c r="L152" s="152">
        <f t="shared" si="142"/>
        <v>0</v>
      </c>
      <c r="M152" s="120">
        <f t="shared" si="143"/>
        <v>0</v>
      </c>
      <c r="N152" s="153">
        <f t="shared" si="144"/>
        <v>0</v>
      </c>
    </row>
    <row r="153" spans="1:14" s="22" customFormat="1" ht="16.5" x14ac:dyDescent="0.45">
      <c r="A153" s="150" t="str">
        <f>IF(B153="","",VLOOKUP(B153,'Investment Priority'!$A$2:$C$54,3,FALSE))</f>
        <v/>
      </c>
      <c r="B153" s="188"/>
      <c r="C153" s="143"/>
      <c r="D153" s="118"/>
      <c r="E153" s="144">
        <f t="shared" si="139"/>
        <v>0</v>
      </c>
      <c r="F153" s="143"/>
      <c r="G153" s="118"/>
      <c r="H153" s="148">
        <f t="shared" si="140"/>
        <v>0</v>
      </c>
      <c r="I153" s="143"/>
      <c r="J153" s="118"/>
      <c r="K153" s="159">
        <f t="shared" si="141"/>
        <v>0</v>
      </c>
      <c r="L153" s="152">
        <f t="shared" si="142"/>
        <v>0</v>
      </c>
      <c r="M153" s="120">
        <f t="shared" si="143"/>
        <v>0</v>
      </c>
      <c r="N153" s="153">
        <f t="shared" si="144"/>
        <v>0</v>
      </c>
    </row>
    <row r="154" spans="1:14" s="22" customFormat="1" ht="16.5" x14ac:dyDescent="0.45">
      <c r="A154" s="150" t="str">
        <f>IF(B154="","",VLOOKUP(B154,'Investment Priority'!$A$2:$C$54,3,FALSE))</f>
        <v/>
      </c>
      <c r="B154" s="188"/>
      <c r="C154" s="143"/>
      <c r="D154" s="118"/>
      <c r="E154" s="144">
        <f t="shared" si="139"/>
        <v>0</v>
      </c>
      <c r="F154" s="143"/>
      <c r="G154" s="118"/>
      <c r="H154" s="148">
        <f t="shared" si="140"/>
        <v>0</v>
      </c>
      <c r="I154" s="143"/>
      <c r="J154" s="118"/>
      <c r="K154" s="159">
        <f t="shared" si="141"/>
        <v>0</v>
      </c>
      <c r="L154" s="152">
        <f t="shared" si="142"/>
        <v>0</v>
      </c>
      <c r="M154" s="120">
        <f t="shared" si="143"/>
        <v>0</v>
      </c>
      <c r="N154" s="153">
        <f t="shared" si="144"/>
        <v>0</v>
      </c>
    </row>
    <row r="155" spans="1:14" s="22" customFormat="1" ht="16.5" x14ac:dyDescent="0.45">
      <c r="A155" s="150" t="str">
        <f>IF(B155="","",VLOOKUP(B155,'Investment Priority'!$A$2:$C$54,3,FALSE))</f>
        <v/>
      </c>
      <c r="B155" s="188"/>
      <c r="C155" s="143"/>
      <c r="D155" s="118"/>
      <c r="E155" s="144">
        <f t="shared" si="139"/>
        <v>0</v>
      </c>
      <c r="F155" s="143"/>
      <c r="G155" s="118"/>
      <c r="H155" s="148">
        <f t="shared" si="140"/>
        <v>0</v>
      </c>
      <c r="I155" s="143"/>
      <c r="J155" s="118"/>
      <c r="K155" s="159">
        <f t="shared" si="141"/>
        <v>0</v>
      </c>
      <c r="L155" s="152">
        <f t="shared" si="142"/>
        <v>0</v>
      </c>
      <c r="M155" s="120">
        <f t="shared" si="143"/>
        <v>0</v>
      </c>
      <c r="N155" s="153">
        <f t="shared" si="144"/>
        <v>0</v>
      </c>
    </row>
    <row r="156" spans="1:14" s="22" customFormat="1" ht="16.5" x14ac:dyDescent="0.45">
      <c r="A156" s="150" t="str">
        <f>IF(B156="","",VLOOKUP(B156,'Investment Priority'!$A$2:$C$54,3,FALSE))</f>
        <v/>
      </c>
      <c r="B156" s="188"/>
      <c r="C156" s="143"/>
      <c r="D156" s="118"/>
      <c r="E156" s="144">
        <f t="shared" si="139"/>
        <v>0</v>
      </c>
      <c r="F156" s="143"/>
      <c r="G156" s="118"/>
      <c r="H156" s="148">
        <f t="shared" si="140"/>
        <v>0</v>
      </c>
      <c r="I156" s="143"/>
      <c r="J156" s="118"/>
      <c r="K156" s="159">
        <f t="shared" si="141"/>
        <v>0</v>
      </c>
      <c r="L156" s="152">
        <f t="shared" si="142"/>
        <v>0</v>
      </c>
      <c r="M156" s="120">
        <f t="shared" si="143"/>
        <v>0</v>
      </c>
      <c r="N156" s="153">
        <f t="shared" si="144"/>
        <v>0</v>
      </c>
    </row>
    <row r="157" spans="1:14" s="22" customFormat="1" ht="17" thickBot="1" x14ac:dyDescent="0.5">
      <c r="A157" s="151" t="str">
        <f>IF(B157="","",VLOOKUP(B157,'Investment Priority'!$A$2:$C$54,3,FALSE))</f>
        <v/>
      </c>
      <c r="B157" s="189"/>
      <c r="C157" s="145"/>
      <c r="D157" s="146"/>
      <c r="E157" s="147">
        <f t="shared" si="139"/>
        <v>0</v>
      </c>
      <c r="F157" s="145"/>
      <c r="G157" s="146"/>
      <c r="H157" s="149">
        <f t="shared" si="140"/>
        <v>0</v>
      </c>
      <c r="I157" s="145"/>
      <c r="J157" s="146"/>
      <c r="K157" s="160">
        <f t="shared" si="141"/>
        <v>0</v>
      </c>
      <c r="L157" s="154">
        <f t="shared" si="142"/>
        <v>0</v>
      </c>
      <c r="M157" s="155">
        <f t="shared" si="143"/>
        <v>0</v>
      </c>
      <c r="N157" s="156">
        <f t="shared" si="144"/>
        <v>0</v>
      </c>
    </row>
    <row r="158" spans="1:14" s="22" customFormat="1" ht="17" thickBot="1" x14ac:dyDescent="0.5">
      <c r="A158" s="106" t="s">
        <v>454</v>
      </c>
      <c r="B158" s="124"/>
      <c r="C158" s="125">
        <f>SUM(C138:C157)</f>
        <v>0</v>
      </c>
      <c r="D158" s="126">
        <f>SUM(D138:D157)</f>
        <v>0</v>
      </c>
      <c r="E158" s="127">
        <f t="shared" ref="E158" si="145">SUM(E138:E157)</f>
        <v>0</v>
      </c>
      <c r="F158" s="126">
        <f t="shared" ref="F158" si="146">SUM(F138:F157)</f>
        <v>0</v>
      </c>
      <c r="G158" s="126">
        <f t="shared" ref="G158" si="147">SUM(G138:G157)</f>
        <v>0</v>
      </c>
      <c r="H158" s="128">
        <f t="shared" ref="H158" si="148">SUM(H138:H157)</f>
        <v>0</v>
      </c>
      <c r="I158" s="126">
        <f t="shared" ref="I158" si="149">SUM(I138:I157)</f>
        <v>0</v>
      </c>
      <c r="J158" s="126">
        <f t="shared" ref="J158" si="150">SUM(J138:J157)</f>
        <v>0</v>
      </c>
      <c r="K158" s="129">
        <f t="shared" ref="K158" si="151">SUM(K138:K157)</f>
        <v>0</v>
      </c>
      <c r="L158" s="130">
        <f t="shared" ref="L158" si="152">SUM(L138:L157)</f>
        <v>0</v>
      </c>
      <c r="M158" s="130">
        <f t="shared" ref="M158" si="153">SUM(M138:M157)</f>
        <v>0</v>
      </c>
      <c r="N158" s="131">
        <f t="shared" ref="N158" si="154">SUM(N138:N157)</f>
        <v>0</v>
      </c>
    </row>
    <row r="159" spans="1:14" s="22" customFormat="1" ht="16.5" x14ac:dyDescent="0.45"/>
    <row r="160" spans="1:14" s="22" customFormat="1" ht="17" thickBot="1" x14ac:dyDescent="0.5"/>
    <row r="161" spans="1:14" s="22" customFormat="1" ht="17" thickBot="1" x14ac:dyDescent="0.5">
      <c r="A161" s="106" t="s">
        <v>454</v>
      </c>
      <c r="B161" s="190"/>
      <c r="C161" s="191"/>
      <c r="D161" s="107" t="s">
        <v>22</v>
      </c>
      <c r="E161" s="108"/>
      <c r="F161" s="109"/>
      <c r="G161" s="110" t="s">
        <v>23</v>
      </c>
      <c r="H161" s="111"/>
      <c r="I161" s="112"/>
      <c r="J161" s="113" t="s">
        <v>24</v>
      </c>
      <c r="K161" s="114"/>
      <c r="L161" s="115"/>
      <c r="M161" s="116" t="s">
        <v>25</v>
      </c>
      <c r="N161" s="117"/>
    </row>
    <row r="162" spans="1:14" s="22" customFormat="1" ht="16.5" x14ac:dyDescent="0.45">
      <c r="A162" s="184" t="s">
        <v>449</v>
      </c>
      <c r="B162" s="185"/>
      <c r="C162" s="192" t="s">
        <v>451</v>
      </c>
      <c r="D162" s="193" t="s">
        <v>452</v>
      </c>
      <c r="E162" s="194" t="s">
        <v>453</v>
      </c>
      <c r="F162" s="195" t="s">
        <v>451</v>
      </c>
      <c r="G162" s="193" t="s">
        <v>452</v>
      </c>
      <c r="H162" s="194" t="s">
        <v>453</v>
      </c>
      <c r="I162" s="195" t="s">
        <v>451</v>
      </c>
      <c r="J162" s="193" t="s">
        <v>452</v>
      </c>
      <c r="K162" s="194" t="s">
        <v>453</v>
      </c>
      <c r="L162" s="196" t="s">
        <v>451</v>
      </c>
      <c r="M162" s="197" t="s">
        <v>452</v>
      </c>
      <c r="N162" s="198" t="s">
        <v>453</v>
      </c>
    </row>
    <row r="163" spans="1:14" s="22" customFormat="1" ht="16.5" x14ac:dyDescent="0.45">
      <c r="A163" s="518" t="s">
        <v>537</v>
      </c>
      <c r="B163" s="519"/>
      <c r="C163" s="199">
        <f>SUM(C172:C177)</f>
        <v>0</v>
      </c>
      <c r="D163" s="200">
        <f>SUM(D172:D177)</f>
        <v>0</v>
      </c>
      <c r="E163" s="201">
        <f>C163+D163</f>
        <v>0</v>
      </c>
      <c r="F163" s="202">
        <f>SUM(F172:F177)</f>
        <v>0</v>
      </c>
      <c r="G163" s="200">
        <f>SUM(G172:G177)</f>
        <v>0</v>
      </c>
      <c r="H163" s="201">
        <f>F163+G163</f>
        <v>0</v>
      </c>
      <c r="I163" s="202">
        <f>SUM(I172:I177)</f>
        <v>0</v>
      </c>
      <c r="J163" s="200">
        <f>SUM(J172:J177)</f>
        <v>0</v>
      </c>
      <c r="K163" s="201">
        <f>I163+J163</f>
        <v>0</v>
      </c>
      <c r="L163" s="152">
        <f>C163+F163+I163</f>
        <v>0</v>
      </c>
      <c r="M163" s="120">
        <f>D163+G163+J163</f>
        <v>0</v>
      </c>
      <c r="N163" s="153">
        <f>E163+H163+K163</f>
        <v>0</v>
      </c>
    </row>
    <row r="164" spans="1:14" s="22" customFormat="1" ht="16.5" x14ac:dyDescent="0.45">
      <c r="A164" s="518" t="s">
        <v>459</v>
      </c>
      <c r="B164" s="519"/>
      <c r="C164" s="199">
        <f>SUM(C180:C185)</f>
        <v>0</v>
      </c>
      <c r="D164" s="200">
        <f>SUM(D180:D185)</f>
        <v>0</v>
      </c>
      <c r="E164" s="201">
        <f t="shared" ref="E164:E166" si="155">C164+D164</f>
        <v>0</v>
      </c>
      <c r="F164" s="202">
        <f>SUM(F180:F185)</f>
        <v>0</v>
      </c>
      <c r="G164" s="200">
        <f>SUM(G180:G185)</f>
        <v>0</v>
      </c>
      <c r="H164" s="201">
        <f t="shared" ref="H164:H166" si="156">F164+G164</f>
        <v>0</v>
      </c>
      <c r="I164" s="202">
        <f>SUM(I180:I185)</f>
        <v>0</v>
      </c>
      <c r="J164" s="200">
        <f>SUM(J180:J185)</f>
        <v>0</v>
      </c>
      <c r="K164" s="201">
        <f t="shared" ref="K164:K166" si="157">I164+J164</f>
        <v>0</v>
      </c>
      <c r="L164" s="152">
        <f t="shared" ref="L164:N166" si="158">C164+F164+I164</f>
        <v>0</v>
      </c>
      <c r="M164" s="120">
        <f t="shared" si="158"/>
        <v>0</v>
      </c>
      <c r="N164" s="153">
        <f t="shared" si="158"/>
        <v>0</v>
      </c>
    </row>
    <row r="165" spans="1:14" s="22" customFormat="1" ht="16.5" x14ac:dyDescent="0.45">
      <c r="A165" s="518" t="s">
        <v>460</v>
      </c>
      <c r="B165" s="519"/>
      <c r="C165" s="199">
        <f>SUM(C188:C193)</f>
        <v>0</v>
      </c>
      <c r="D165" s="200">
        <f>SUM(D188:D193)</f>
        <v>0</v>
      </c>
      <c r="E165" s="201">
        <f t="shared" si="155"/>
        <v>0</v>
      </c>
      <c r="F165" s="202">
        <f>SUM(F188:F193)</f>
        <v>0</v>
      </c>
      <c r="G165" s="200">
        <f>SUM(G188:G193)</f>
        <v>0</v>
      </c>
      <c r="H165" s="201">
        <f t="shared" si="156"/>
        <v>0</v>
      </c>
      <c r="I165" s="202">
        <f>SUM(I188:I193)</f>
        <v>0</v>
      </c>
      <c r="J165" s="200">
        <f>SUM(J188:J193)</f>
        <v>0</v>
      </c>
      <c r="K165" s="201">
        <f t="shared" si="157"/>
        <v>0</v>
      </c>
      <c r="L165" s="152">
        <f t="shared" si="158"/>
        <v>0</v>
      </c>
      <c r="M165" s="120">
        <f t="shared" si="158"/>
        <v>0</v>
      </c>
      <c r="N165" s="153">
        <f t="shared" si="158"/>
        <v>0</v>
      </c>
    </row>
    <row r="166" spans="1:14" s="22" customFormat="1" ht="17" thickBot="1" x14ac:dyDescent="0.5">
      <c r="A166" s="516" t="s">
        <v>372</v>
      </c>
      <c r="B166" s="517"/>
      <c r="C166" s="203">
        <f>SUM(C196:C201)</f>
        <v>0</v>
      </c>
      <c r="D166" s="204">
        <f>SUM(D196:D201)</f>
        <v>0</v>
      </c>
      <c r="E166" s="205">
        <f t="shared" si="155"/>
        <v>0</v>
      </c>
      <c r="F166" s="206">
        <f>SUM(F196:F201)</f>
        <v>0</v>
      </c>
      <c r="G166" s="204">
        <f>SUM(G196:G201)</f>
        <v>0</v>
      </c>
      <c r="H166" s="205">
        <f t="shared" si="156"/>
        <v>0</v>
      </c>
      <c r="I166" s="206">
        <f>SUM(I196:I201)</f>
        <v>0</v>
      </c>
      <c r="J166" s="204">
        <f>SUM(J196:J201)</f>
        <v>0</v>
      </c>
      <c r="K166" s="205">
        <f t="shared" si="157"/>
        <v>0</v>
      </c>
      <c r="L166" s="207">
        <f t="shared" si="158"/>
        <v>0</v>
      </c>
      <c r="M166" s="123">
        <f t="shared" si="158"/>
        <v>0</v>
      </c>
      <c r="N166" s="208">
        <f t="shared" si="158"/>
        <v>0</v>
      </c>
    </row>
    <row r="167" spans="1:14" s="22" customFormat="1" ht="17" thickBot="1" x14ac:dyDescent="0.5">
      <c r="A167" s="106" t="s">
        <v>454</v>
      </c>
      <c r="B167" s="124"/>
      <c r="C167" s="209">
        <f t="shared" ref="C167:N167" si="159">SUM(C163:C166)</f>
        <v>0</v>
      </c>
      <c r="D167" s="126">
        <f t="shared" si="159"/>
        <v>0</v>
      </c>
      <c r="E167" s="210">
        <f t="shared" si="159"/>
        <v>0</v>
      </c>
      <c r="F167" s="125">
        <f t="shared" si="159"/>
        <v>0</v>
      </c>
      <c r="G167" s="126">
        <f t="shared" si="159"/>
        <v>0</v>
      </c>
      <c r="H167" s="210">
        <f t="shared" si="159"/>
        <v>0</v>
      </c>
      <c r="I167" s="125">
        <f t="shared" si="159"/>
        <v>0</v>
      </c>
      <c r="J167" s="126">
        <f t="shared" si="159"/>
        <v>0</v>
      </c>
      <c r="K167" s="210">
        <f t="shared" si="159"/>
        <v>0</v>
      </c>
      <c r="L167" s="211">
        <f t="shared" si="159"/>
        <v>0</v>
      </c>
      <c r="M167" s="130">
        <f t="shared" si="159"/>
        <v>0</v>
      </c>
      <c r="N167" s="131">
        <f t="shared" si="159"/>
        <v>0</v>
      </c>
    </row>
    <row r="168" spans="1:14" x14ac:dyDescent="0.45">
      <c r="C168" s="235" t="b">
        <f t="shared" ref="C168:K168" si="160">(C167=(C158+C133+C108+C83+C58+C33))</f>
        <v>1</v>
      </c>
      <c r="D168" s="235" t="b">
        <f t="shared" si="160"/>
        <v>1</v>
      </c>
      <c r="E168" s="235" t="b">
        <f t="shared" si="160"/>
        <v>1</v>
      </c>
      <c r="F168" s="235" t="b">
        <f t="shared" si="160"/>
        <v>1</v>
      </c>
      <c r="G168" s="235" t="b">
        <f t="shared" si="160"/>
        <v>1</v>
      </c>
      <c r="H168" s="235" t="b">
        <f t="shared" si="160"/>
        <v>1</v>
      </c>
      <c r="I168" s="235" t="b">
        <f t="shared" si="160"/>
        <v>1</v>
      </c>
      <c r="J168" s="235" t="b">
        <f t="shared" si="160"/>
        <v>1</v>
      </c>
      <c r="K168" s="235" t="b">
        <f t="shared" si="160"/>
        <v>1</v>
      </c>
      <c r="L168" s="235" t="b">
        <f>(L167=(L158+L133+L108+L83+L58+L33))</f>
        <v>1</v>
      </c>
      <c r="M168" s="235" t="b">
        <f t="shared" ref="M168:N168" si="161">(M167=(M158+M133+M108+M83+M58+M33))</f>
        <v>1</v>
      </c>
      <c r="N168" s="235" t="b">
        <f t="shared" si="161"/>
        <v>1</v>
      </c>
    </row>
    <row r="171" spans="1:14" hidden="1" x14ac:dyDescent="0.45">
      <c r="A171" s="133" t="str">
        <f>A163</f>
        <v>Cymunedau &amp; Lle</v>
      </c>
    </row>
    <row r="172" spans="1:14" hidden="1" x14ac:dyDescent="0.45">
      <c r="A172" s="12" t="s">
        <v>4</v>
      </c>
      <c r="C172" s="34">
        <f>SUMIF(A$13:A$32,"*"&amp;A163&amp;"*",C$13:C$32)</f>
        <v>0</v>
      </c>
      <c r="D172" s="34">
        <f>SUMIF(A$13:A$32,"*"&amp;A163&amp;"*",D$13:D$32)</f>
        <v>0</v>
      </c>
      <c r="F172" s="34">
        <f>SUMIF(A$13:A$32,"*"&amp;A163&amp;"*",F$13:F$32)</f>
        <v>0</v>
      </c>
      <c r="G172" s="34">
        <f>SUMIF(A$13:A$32,"*"&amp;A163&amp;"*",G$13:G$32)</f>
        <v>0</v>
      </c>
      <c r="I172" s="34">
        <f>SUMIF(A$13:A$32,"*"&amp;A163&amp;"*",I$13:I$32)</f>
        <v>0</v>
      </c>
      <c r="J172" s="34">
        <f>SUMIF(A$13:A$32,"*"&amp;A163&amp;"*",J$13:J$32)</f>
        <v>0</v>
      </c>
    </row>
    <row r="173" spans="1:14" hidden="1" x14ac:dyDescent="0.45">
      <c r="A173" s="12" t="s">
        <v>5</v>
      </c>
      <c r="C173" s="34">
        <f>SUMIF(A$38:A$57,"*"&amp;A$163&amp;"*",C$38:C$57)</f>
        <v>0</v>
      </c>
      <c r="D173" s="34">
        <f>SUMIF(A$38:A$57,"*"&amp;A$163&amp;"*",D$38:D$57)</f>
        <v>0</v>
      </c>
      <c r="F173" s="34">
        <f>SUMIF(A$38:A$57,"*"&amp;A$163&amp;"*",F$38:F$57)</f>
        <v>0</v>
      </c>
      <c r="G173" s="34">
        <f>SUMIF(A$38:A$57,"*"&amp;A$163&amp;"*",G$38:G$57)</f>
        <v>0</v>
      </c>
      <c r="I173" s="34">
        <f>SUMIF(A$38:A$57,"*"&amp;A$163&amp;"*",I$38:I$57)</f>
        <v>0</v>
      </c>
      <c r="J173" s="34">
        <f>SUMIF(A$38:A$57,"*"&amp;A$163&amp;"*",J$38:J$57)</f>
        <v>0</v>
      </c>
    </row>
    <row r="174" spans="1:14" hidden="1" x14ac:dyDescent="0.45">
      <c r="A174" s="12" t="s">
        <v>6</v>
      </c>
      <c r="C174" s="34">
        <f>SUMIF(A$63:A$82,"*"&amp;A$163&amp;"*",C$63:C$82)</f>
        <v>0</v>
      </c>
      <c r="D174" s="34">
        <f>SUMIF(A$63:A$82,"*"&amp;A$163&amp;"*",D$63:D$82)</f>
        <v>0</v>
      </c>
      <c r="F174" s="34">
        <f>SUMIF(A$63:A$82,"*"&amp;A$163&amp;"*",F$63:F$82)</f>
        <v>0</v>
      </c>
      <c r="G174" s="34">
        <f>SUMIF(A$63:A$82,"*"&amp;A$163&amp;"*",G$63:G$82)</f>
        <v>0</v>
      </c>
      <c r="I174" s="34">
        <f>SUMIF(A$63:A$82,"*"&amp;A$163&amp;"*",I$63:I$82)</f>
        <v>0</v>
      </c>
      <c r="J174" s="34">
        <f>SUMIF(A$63:A$82,"*"&amp;A$163&amp;"*",J$63:J$82)</f>
        <v>0</v>
      </c>
    </row>
    <row r="175" spans="1:14" hidden="1" x14ac:dyDescent="0.45">
      <c r="A175" s="12" t="s">
        <v>7</v>
      </c>
      <c r="C175" s="34">
        <f>SUMIF(A$88:A$107,"*"&amp;A$163&amp;"*",C$88:C$107)</f>
        <v>0</v>
      </c>
      <c r="D175" s="34">
        <f>SUMIF(A$88:A$107,"*"&amp;A$163&amp;"*",D$88:D$107)</f>
        <v>0</v>
      </c>
      <c r="F175" s="34">
        <f>SUMIF(A$88:A$107,"*"&amp;A$163&amp;"*",F$88:F$107)</f>
        <v>0</v>
      </c>
      <c r="G175" s="34">
        <f>SUMIF(A$88:A$107,"*"&amp;A$163&amp;"*",G$88:G$107)</f>
        <v>0</v>
      </c>
      <c r="I175" s="34">
        <f>SUMIF(A$88:A$107,"*"&amp;A$163&amp;"*",I$88:I$107)</f>
        <v>0</v>
      </c>
      <c r="J175" s="34">
        <f>SUMIF(A$88:A$107,"*"&amp;A$163&amp;"*",J$88:J$107)</f>
        <v>0</v>
      </c>
    </row>
    <row r="176" spans="1:14" hidden="1" x14ac:dyDescent="0.45">
      <c r="A176" s="12" t="s">
        <v>8</v>
      </c>
      <c r="C176" s="34">
        <f>SUMIF(A$113:A$132,"*"&amp;A$163&amp;"*",C$113:C$132)</f>
        <v>0</v>
      </c>
      <c r="D176" s="34">
        <f>SUMIF(A$113:A$132,"*"&amp;A$163&amp;"*",D$113:D$132)</f>
        <v>0</v>
      </c>
      <c r="F176" s="34">
        <f>SUMIF(A$113:A$132,"*"&amp;A$163&amp;"*",F$113:F$132)</f>
        <v>0</v>
      </c>
      <c r="G176" s="34">
        <f>SUMIF(A$113:A$132,"*"&amp;A$163&amp;"*",G$113:G$132)</f>
        <v>0</v>
      </c>
      <c r="I176" s="34">
        <f>SUMIF(A$113:A$132,"*"&amp;A$163&amp;"*",I$113:I$132)</f>
        <v>0</v>
      </c>
      <c r="J176" s="34">
        <f>SUMIF(A$113:A$132,"*"&amp;A$163&amp;"*",J$113:J$132)</f>
        <v>0</v>
      </c>
    </row>
    <row r="177" spans="1:10" hidden="1" x14ac:dyDescent="0.45">
      <c r="A177" s="12" t="s">
        <v>9</v>
      </c>
      <c r="C177" s="34">
        <f>SUMIF(A$138:A$157,"*"&amp;A$163&amp;"*",C$138:C$157)</f>
        <v>0</v>
      </c>
      <c r="D177" s="34">
        <f>SUMIF(A$138:A$157,"*"&amp;A$163&amp;"*",D$138:D$157)</f>
        <v>0</v>
      </c>
      <c r="F177" s="34">
        <f>SUMIF(A$138:A$157,"*"&amp;A$163&amp;"*",F$138:F$157)</f>
        <v>0</v>
      </c>
      <c r="G177" s="34">
        <f>SUMIF(A$138:A$157,"*"&amp;A$163&amp;"*",G$138:G$157)</f>
        <v>0</v>
      </c>
      <c r="I177" s="34">
        <f>SUMIF(A$138:A$157,"*"&amp;A$163&amp;"*",I$138:I$157)</f>
        <v>0</v>
      </c>
      <c r="J177" s="34">
        <f>SUMIF(A$138:A$157,"*"&amp;A$163&amp;"*",J$138:J$157)</f>
        <v>0</v>
      </c>
    </row>
    <row r="178" spans="1:10" hidden="1" x14ac:dyDescent="0.45"/>
    <row r="179" spans="1:10" hidden="1" x14ac:dyDescent="0.45">
      <c r="A179" s="133" t="str">
        <f>A164</f>
        <v>Cefnogi Busnesau Lleol</v>
      </c>
    </row>
    <row r="180" spans="1:10" hidden="1" x14ac:dyDescent="0.45">
      <c r="A180" s="12" t="s">
        <v>4</v>
      </c>
      <c r="C180" s="34">
        <f>SUMIF(A$13:A$32,"*"&amp;A164&amp;"*",C$13:C$32)</f>
        <v>0</v>
      </c>
      <c r="D180" s="34">
        <f>SUMIF(A$13:A$32,"*"&amp;A164&amp;"*",D$13:D$32)</f>
        <v>0</v>
      </c>
      <c r="F180" s="34">
        <f>SUMIF(A$13:A$32,"*"&amp;A164&amp;"*",F$13:F$32)</f>
        <v>0</v>
      </c>
      <c r="G180" s="34">
        <f>SUMIF(A$13:A$32,"*"&amp;A164&amp;"*",G$13:G$32)</f>
        <v>0</v>
      </c>
      <c r="I180" s="34">
        <f>SUMIF(A$13:A$32,"*"&amp;A164&amp;"*",I$13:I$32)</f>
        <v>0</v>
      </c>
      <c r="J180" s="34">
        <f>SUMIF(A$13:A$32,"*"&amp;A164&amp;"*",J$13:J$32)</f>
        <v>0</v>
      </c>
    </row>
    <row r="181" spans="1:10" hidden="1" x14ac:dyDescent="0.45">
      <c r="A181" s="12" t="s">
        <v>5</v>
      </c>
      <c r="C181" s="34">
        <f>SUMIF(A$38:A$57,"*"&amp;A$164&amp;"*",C$38:C$57)</f>
        <v>0</v>
      </c>
      <c r="D181" s="34">
        <f>SUMIF(A$38:A$57,"*"&amp;A$164&amp;"*",D$38:D$57)</f>
        <v>0</v>
      </c>
      <c r="F181" s="34">
        <f>SUMIF(A$38:A$57,"*"&amp;A$164&amp;"*",F$38:F$57)</f>
        <v>0</v>
      </c>
      <c r="G181" s="34">
        <f>SUMIF(A$38:A$57,"*"&amp;A$164&amp;"*",G$38:G$57)</f>
        <v>0</v>
      </c>
      <c r="I181" s="34">
        <f>SUMIF(A$38:A$57,"*"&amp;A$164&amp;"*",I$38:I$57)</f>
        <v>0</v>
      </c>
      <c r="J181" s="34">
        <f>SUMIF(A$38:A$57,"*"&amp;A$164&amp;"*",J$38:J$57)</f>
        <v>0</v>
      </c>
    </row>
    <row r="182" spans="1:10" hidden="1" x14ac:dyDescent="0.45">
      <c r="A182" s="12" t="s">
        <v>6</v>
      </c>
      <c r="C182" s="34">
        <f>SUMIF(A$63:A$82,"*"&amp;A$164&amp;"*",C$63:C$82)</f>
        <v>0</v>
      </c>
      <c r="D182" s="34">
        <f>SUMIF(A$63:A$82,"*"&amp;A$164&amp;"*",D$63:D$82)</f>
        <v>0</v>
      </c>
      <c r="F182" s="34">
        <f>SUMIF(A$63:A$82,"*"&amp;A$164&amp;"*",F$63:F$82)</f>
        <v>0</v>
      </c>
      <c r="G182" s="34">
        <f>SUMIF(A$63:A$82,"*"&amp;A$164&amp;"*",G$63:G$82)</f>
        <v>0</v>
      </c>
      <c r="I182" s="34">
        <f>SUMIF(A$63:A$82,"*"&amp;A$164&amp;"*",I$63:I$82)</f>
        <v>0</v>
      </c>
      <c r="J182" s="34">
        <f>SUMIF(A$63:A$82,"*"&amp;A$164&amp;"*",J$63:J$82)</f>
        <v>0</v>
      </c>
    </row>
    <row r="183" spans="1:10" hidden="1" x14ac:dyDescent="0.45">
      <c r="A183" s="12" t="s">
        <v>7</v>
      </c>
      <c r="C183" s="34">
        <f>SUMIF(A$88:A$107,"*"&amp;A$164&amp;"*",C$88:C$107)</f>
        <v>0</v>
      </c>
      <c r="D183" s="34">
        <f>SUMIF(A$88:A$107,"*"&amp;A$164&amp;"*",D$88:D$107)</f>
        <v>0</v>
      </c>
      <c r="F183" s="34">
        <f>SUMIF(A$88:A$107,"*"&amp;A$164&amp;"*",F$88:F$107)</f>
        <v>0</v>
      </c>
      <c r="G183" s="34">
        <f>SUMIF(A$88:A$107,"*"&amp;A$164&amp;"*",G$88:G$107)</f>
        <v>0</v>
      </c>
      <c r="I183" s="34">
        <f>SUMIF(A$88:A$107,"*"&amp;A$164&amp;"*",I$88:I$107)</f>
        <v>0</v>
      </c>
      <c r="J183" s="34">
        <f>SUMIF(A$88:A$107,"*"&amp;A$164&amp;"*",J$88:J$107)</f>
        <v>0</v>
      </c>
    </row>
    <row r="184" spans="1:10" hidden="1" x14ac:dyDescent="0.45">
      <c r="A184" s="12" t="s">
        <v>8</v>
      </c>
      <c r="C184" s="34">
        <f>SUMIF(A$113:A$132,"*"&amp;A$164&amp;"*",C$113:C$132)</f>
        <v>0</v>
      </c>
      <c r="D184" s="34">
        <f>SUMIF(A$113:A$132,"*"&amp;A$164&amp;"*",D$113:D$132)</f>
        <v>0</v>
      </c>
      <c r="F184" s="34">
        <f>SUMIF(A$113:A$132,"*"&amp;A$164&amp;"*",F$113:F$132)</f>
        <v>0</v>
      </c>
      <c r="G184" s="34">
        <f>SUMIF(A$113:A$132,"*"&amp;A$164&amp;"*",G$113:G$132)</f>
        <v>0</v>
      </c>
      <c r="I184" s="34">
        <f>SUMIF(A$113:A$132,"*"&amp;A$164&amp;"*",I$113:I$132)</f>
        <v>0</v>
      </c>
      <c r="J184" s="34">
        <f>SUMIF(A$113:A$132,"*"&amp;A$164&amp;"*",J$113:J$132)</f>
        <v>0</v>
      </c>
    </row>
    <row r="185" spans="1:10" hidden="1" x14ac:dyDescent="0.45">
      <c r="A185" s="12" t="s">
        <v>9</v>
      </c>
      <c r="C185" s="34">
        <f>SUMIF(A$138:A$157,"*"&amp;A$164&amp;"*",C$138:C$157)</f>
        <v>0</v>
      </c>
      <c r="D185" s="34">
        <f>SUMIF(A$138:A$157,"*"&amp;A$164&amp;"*",D$138:D$157)</f>
        <v>0</v>
      </c>
      <c r="F185" s="34">
        <f>SUMIF(A$138:A$157,"*"&amp;A$164&amp;"*",F$138:F$157)</f>
        <v>0</v>
      </c>
      <c r="G185" s="34">
        <f>SUMIF(A$138:A$157,"*"&amp;A$164&amp;"*",G$138:G$157)</f>
        <v>0</v>
      </c>
      <c r="I185" s="34">
        <f>SUMIF(A$138:A$157,"*"&amp;A$164&amp;"*",I$138:I$157)</f>
        <v>0</v>
      </c>
      <c r="J185" s="34">
        <f>SUMIF(A$138:A$157,"*"&amp;A$164&amp;"*",J$138:J$157)</f>
        <v>0</v>
      </c>
    </row>
    <row r="186" spans="1:10" hidden="1" x14ac:dyDescent="0.45"/>
    <row r="187" spans="1:10" hidden="1" x14ac:dyDescent="0.45">
      <c r="A187" s="133" t="str">
        <f>A165</f>
        <v>Pobl &amp; Sgiliau</v>
      </c>
    </row>
    <row r="188" spans="1:10" hidden="1" x14ac:dyDescent="0.45">
      <c r="A188" s="12" t="s">
        <v>4</v>
      </c>
      <c r="C188" s="34">
        <f>SUMIF(A$13:A$32,"*"&amp;A165&amp;"*",C$13:C$32)</f>
        <v>0</v>
      </c>
      <c r="D188" s="34">
        <f>SUMIF(A$13:A$32,"*"&amp;A165&amp;"*",D$13:D$32)</f>
        <v>0</v>
      </c>
      <c r="F188" s="34">
        <f>SUMIF(A$13:A$32,"*"&amp;A165&amp;"*",F$13:F$32)</f>
        <v>0</v>
      </c>
      <c r="G188" s="34">
        <f>SUMIF(A$13:A$32,"*"&amp;A165&amp;"*",G$13:G$32)</f>
        <v>0</v>
      </c>
      <c r="I188" s="34">
        <f>SUMIF(A$13:A$32,"*"&amp;A165&amp;"*",I$13:I$32)</f>
        <v>0</v>
      </c>
      <c r="J188" s="34">
        <f>SUMIF(A$13:A$32,"*"&amp;A165&amp;"*",J$13:J$32)</f>
        <v>0</v>
      </c>
    </row>
    <row r="189" spans="1:10" hidden="1" x14ac:dyDescent="0.45">
      <c r="A189" s="12" t="s">
        <v>5</v>
      </c>
      <c r="C189" s="34">
        <f>SUMIF(A$38:A$57,"*"&amp;A$165&amp;"*",C$38:C$57)</f>
        <v>0</v>
      </c>
      <c r="D189" s="34">
        <f>SUMIF(A$38:A$57,"*"&amp;A$165&amp;"*",D$38:D$57)</f>
        <v>0</v>
      </c>
      <c r="F189" s="34">
        <f>SUMIF(A$38:A$57,"*"&amp;A$165&amp;"*",F$38:F$57)</f>
        <v>0</v>
      </c>
      <c r="G189" s="34">
        <f>SUMIF(A$38:A$57,"*"&amp;A$165&amp;"*",G$38:G$57)</f>
        <v>0</v>
      </c>
      <c r="I189" s="34">
        <f>SUMIF(A$38:A$57,"*"&amp;A$165&amp;"*",I$38:I$57)</f>
        <v>0</v>
      </c>
      <c r="J189" s="34">
        <f>SUMIF(A$38:A$57,"*"&amp;A$165&amp;"*",J$38:J$57)</f>
        <v>0</v>
      </c>
    </row>
    <row r="190" spans="1:10" hidden="1" x14ac:dyDescent="0.45">
      <c r="A190" s="12" t="s">
        <v>6</v>
      </c>
      <c r="C190" s="34">
        <f>SUMIF(A$63:A$82,"*"&amp;A$165&amp;"*",C$63:C$82)</f>
        <v>0</v>
      </c>
      <c r="D190" s="34">
        <f>SUMIF(A$63:A$82,"*"&amp;A$165&amp;"*",D$63:D$82)</f>
        <v>0</v>
      </c>
      <c r="F190" s="34">
        <f>SUMIF(A$63:A$82,"*"&amp;A$165&amp;"*",F$63:F$82)</f>
        <v>0</v>
      </c>
      <c r="G190" s="34">
        <f>SUMIF(A$63:A$82,"*"&amp;A$165&amp;"*",G$63:G$82)</f>
        <v>0</v>
      </c>
      <c r="I190" s="34">
        <f>SUMIF(A$63:A$82,"*"&amp;A$165&amp;"*",I$63:I$82)</f>
        <v>0</v>
      </c>
      <c r="J190" s="34">
        <f>SUMIF(A$63:A$82,"*"&amp;A$165&amp;"*",J$63:J$82)</f>
        <v>0</v>
      </c>
    </row>
    <row r="191" spans="1:10" hidden="1" x14ac:dyDescent="0.45">
      <c r="A191" s="12" t="s">
        <v>7</v>
      </c>
      <c r="C191" s="34">
        <f>SUMIF(A$88:A$107,"*"&amp;A$165&amp;"*",C$88:C$107)</f>
        <v>0</v>
      </c>
      <c r="D191" s="34">
        <f>SUMIF(A$88:A$107,"*"&amp;A$165&amp;"*",D$88:D$107)</f>
        <v>0</v>
      </c>
      <c r="F191" s="34">
        <f>SUMIF(A$88:A$107,"*"&amp;A$165&amp;"*",F$88:F$107)</f>
        <v>0</v>
      </c>
      <c r="G191" s="34">
        <f>SUMIF(A$88:A$107,"*"&amp;A$165&amp;"*",G$88:G$107)</f>
        <v>0</v>
      </c>
      <c r="I191" s="34">
        <f>SUMIF(A$88:A$107,"*"&amp;A$165&amp;"*",I$88:I$107)</f>
        <v>0</v>
      </c>
      <c r="J191" s="34">
        <f>SUMIF(A$88:A$107,"*"&amp;A$165&amp;"*",J$88:J$107)</f>
        <v>0</v>
      </c>
    </row>
    <row r="192" spans="1:10" hidden="1" x14ac:dyDescent="0.45">
      <c r="A192" s="12" t="s">
        <v>8</v>
      </c>
      <c r="C192" s="34">
        <f>SUMIF(A$113:A$132,"*"&amp;A$165&amp;"*",C$113:C$132)</f>
        <v>0</v>
      </c>
      <c r="D192" s="34">
        <f>SUMIF(A$113:A$132,"*"&amp;A$165&amp;"*",D$113:D$132)</f>
        <v>0</v>
      </c>
      <c r="F192" s="34">
        <f>SUMIF(A$113:A$132,"*"&amp;A$165&amp;"*",F$113:F$132)</f>
        <v>0</v>
      </c>
      <c r="G192" s="34">
        <f>SUMIF(A$113:A$132,"*"&amp;A$165&amp;"*",G$113:G$132)</f>
        <v>0</v>
      </c>
      <c r="I192" s="34">
        <f>SUMIF(A$113:A$132,"*"&amp;A$165&amp;"*",I$113:I$132)</f>
        <v>0</v>
      </c>
      <c r="J192" s="34">
        <f>SUMIF(A$113:A$132,"*"&amp;A$165&amp;"*",J$113:J$132)</f>
        <v>0</v>
      </c>
    </row>
    <row r="193" spans="1:10" hidden="1" x14ac:dyDescent="0.45">
      <c r="A193" s="12" t="s">
        <v>9</v>
      </c>
      <c r="C193" s="34">
        <f>SUMIF(A$138:A$157,"*"&amp;A$165&amp;"*",C$138:C$157)</f>
        <v>0</v>
      </c>
      <c r="D193" s="34">
        <f>SUMIF(A$138:A$157,"*"&amp;A$165&amp;"*",D$138:D$157)</f>
        <v>0</v>
      </c>
      <c r="F193" s="34">
        <f>SUMIF(A$138:A$157,"*"&amp;A$165&amp;"*",F$138:F$157)</f>
        <v>0</v>
      </c>
      <c r="G193" s="34">
        <f>SUMIF(A$138:A$157,"*"&amp;A$165&amp;"*",G$138:G$157)</f>
        <v>0</v>
      </c>
      <c r="I193" s="34">
        <f>SUMIF(A$138:A$157,"*"&amp;A$165&amp;"*",I$138:I$157)</f>
        <v>0</v>
      </c>
      <c r="J193" s="34">
        <f>SUMIF(A$138:A$157,"*"&amp;A$165&amp;"*",J$138:J$157)</f>
        <v>0</v>
      </c>
    </row>
    <row r="194" spans="1:10" hidden="1" x14ac:dyDescent="0.45"/>
    <row r="195" spans="1:10" hidden="1" x14ac:dyDescent="0.45">
      <c r="A195" s="133" t="str">
        <f>A166</f>
        <v>Lluosi</v>
      </c>
    </row>
    <row r="196" spans="1:10" hidden="1" x14ac:dyDescent="0.45">
      <c r="A196" s="12" t="s">
        <v>4</v>
      </c>
      <c r="C196" s="34">
        <f>SUMIF(A$13:A$32,"*"&amp;A166&amp;"*",C$13:C$32)</f>
        <v>0</v>
      </c>
      <c r="D196" s="34">
        <f>SUMIF(A$13:A$32,"*"&amp;A166&amp;"*",D$13:D$32)</f>
        <v>0</v>
      </c>
      <c r="F196" s="34">
        <f>SUMIF(A$13:A$32,"*"&amp;A166&amp;"*",F$13:F$32)</f>
        <v>0</v>
      </c>
      <c r="G196" s="34">
        <f>SUMIF(A$13:A$32,"*"&amp;A166&amp;"*",G$13:G$32)</f>
        <v>0</v>
      </c>
      <c r="I196" s="34">
        <f>SUMIF(A$13:A$32,"*"&amp;A166&amp;"*",I$13:I$32)</f>
        <v>0</v>
      </c>
      <c r="J196" s="34">
        <f>SUMIF(A$13:A$32,"*"&amp;A166&amp;"*",J$13:J$32)</f>
        <v>0</v>
      </c>
    </row>
    <row r="197" spans="1:10" hidden="1" x14ac:dyDescent="0.45">
      <c r="A197" s="12" t="s">
        <v>5</v>
      </c>
      <c r="C197" s="34">
        <f>SUMIF(A$38:A$57,"*"&amp;A$166&amp;"*",C$38:C$57)</f>
        <v>0</v>
      </c>
      <c r="D197" s="34">
        <f>SUMIF(A$38:A$57,"*"&amp;A$166&amp;"*",D$38:D$57)</f>
        <v>0</v>
      </c>
      <c r="F197" s="34">
        <f>SUMIF(A$38:A$57,"*"&amp;A$166&amp;"*",F$38:F$57)</f>
        <v>0</v>
      </c>
      <c r="G197" s="34">
        <f>SUMIF(A$38:A$57,"*"&amp;A$166&amp;"*",G$38:G$57)</f>
        <v>0</v>
      </c>
      <c r="I197" s="34">
        <f>SUMIF(A$38:A$57,"*"&amp;A$166&amp;"*",I$38:I$57)</f>
        <v>0</v>
      </c>
      <c r="J197" s="34">
        <f>SUMIF(A$38:A$57,"*"&amp;A$166&amp;"*",J$38:J$57)</f>
        <v>0</v>
      </c>
    </row>
    <row r="198" spans="1:10" hidden="1" x14ac:dyDescent="0.45">
      <c r="A198" s="12" t="s">
        <v>6</v>
      </c>
      <c r="C198" s="34">
        <f>SUMIF(A$63:A$82,"*"&amp;A$166&amp;"*",C$63:C$82)</f>
        <v>0</v>
      </c>
      <c r="D198" s="34">
        <f>SUMIF(A$63:A$82,"*"&amp;A$166&amp;"*",D$63:D$82)</f>
        <v>0</v>
      </c>
      <c r="F198" s="34">
        <f>SUMIF(A$63:A$82,"*"&amp;A$166&amp;"*",F$63:F$82)</f>
        <v>0</v>
      </c>
      <c r="G198" s="34">
        <f>SUMIF(A$63:A$82,"*"&amp;A$166&amp;"*",G$63:G$82)</f>
        <v>0</v>
      </c>
      <c r="I198" s="34">
        <f>SUMIF(A$63:A$82,"*"&amp;A$166&amp;"*",I$63:I$82)</f>
        <v>0</v>
      </c>
      <c r="J198" s="34">
        <f>SUMIF(A$63:A$82,"*"&amp;A$166&amp;"*",J$63:J$82)</f>
        <v>0</v>
      </c>
    </row>
    <row r="199" spans="1:10" hidden="1" x14ac:dyDescent="0.45">
      <c r="A199" s="12" t="s">
        <v>7</v>
      </c>
      <c r="C199" s="34">
        <f>SUMIF(A$88:A$107,"*"&amp;A$166&amp;"*",C$88:C$107)</f>
        <v>0</v>
      </c>
      <c r="D199" s="34">
        <f>SUMIF(A$88:A$107,"*"&amp;A$166&amp;"*",D$88:D$107)</f>
        <v>0</v>
      </c>
      <c r="F199" s="34">
        <f>SUMIF(A$88:A$107,"*"&amp;A$166&amp;"*",F$88:F$107)</f>
        <v>0</v>
      </c>
      <c r="G199" s="34">
        <f>SUMIF(A$88:A$107,"*"&amp;A$166&amp;"*",G$88:G$107)</f>
        <v>0</v>
      </c>
      <c r="I199" s="34">
        <f>SUMIF(A$88:A$107,"*"&amp;A$166&amp;"*",I$88:I$107)</f>
        <v>0</v>
      </c>
      <c r="J199" s="34">
        <f>SUMIF(A$88:A$107,"*"&amp;A$166&amp;"*",J$88:J$107)</f>
        <v>0</v>
      </c>
    </row>
    <row r="200" spans="1:10" hidden="1" x14ac:dyDescent="0.45">
      <c r="A200" s="12" t="s">
        <v>8</v>
      </c>
      <c r="C200" s="34">
        <f>SUMIF(A$113:A$132,"*"&amp;A$166&amp;"*",C$113:C$132)</f>
        <v>0</v>
      </c>
      <c r="D200" s="34">
        <f>SUMIF(A$113:A$132,"*"&amp;A$166&amp;"*",D$113:D$132)</f>
        <v>0</v>
      </c>
      <c r="F200" s="34">
        <f>SUMIF(A$113:A$132,"*"&amp;A$166&amp;"*",F$113:F$132)</f>
        <v>0</v>
      </c>
      <c r="G200" s="34">
        <f>SUMIF(A$113:A$132,"*"&amp;A$166&amp;"*",G$113:G$132)</f>
        <v>0</v>
      </c>
      <c r="I200" s="34">
        <f>SUMIF(A$113:A$132,"*"&amp;A$166&amp;"*",I$113:I$132)</f>
        <v>0</v>
      </c>
      <c r="J200" s="34">
        <f>SUMIF(A$113:A$132,"*"&amp;A$166&amp;"*",J$113:J$132)</f>
        <v>0</v>
      </c>
    </row>
    <row r="201" spans="1:10" hidden="1" x14ac:dyDescent="0.45">
      <c r="A201" s="12" t="s">
        <v>9</v>
      </c>
      <c r="C201" s="34">
        <f>SUMIF(A$138:A$157,"*"&amp;A$166&amp;"*",C$138:C$157)</f>
        <v>0</v>
      </c>
      <c r="D201" s="34">
        <f>SUMIF(A$138:A$157,"*"&amp;A$166&amp;"*",D$138:D$157)</f>
        <v>0</v>
      </c>
      <c r="F201" s="34">
        <f>SUMIF(A$138:A$157,"*"&amp;A$166&amp;"*",F$138:F$157)</f>
        <v>0</v>
      </c>
      <c r="G201" s="34">
        <f>SUMIF(A$138:A$157,"*"&amp;A$166&amp;"*",G$138:G$157)</f>
        <v>0</v>
      </c>
      <c r="I201" s="34">
        <f>SUMIF(A$138:A$157,"*"&amp;A$166&amp;"*",I$138:I$157)</f>
        <v>0</v>
      </c>
      <c r="J201" s="34">
        <f>SUMIF(A$138:A$157,"*"&amp;A$166&amp;"*",J$138:J$157)</f>
        <v>0</v>
      </c>
    </row>
  </sheetData>
  <sheetProtection algorithmName="SHA-512" hashValue="UFi/wtWsGQp2aTYiWcgLhvDtcVKhxu6HpHPNJ586o4ey+SKbTqcLaO5vVD3nHuAys2fvOvaR56tWm+FsZaMlFA==" saltValue="j4aWAPvatQivzq6+AbCAnw==" spinCount="100000" sheet="1" formatCells="0" formatColumns="0" formatRows="0" insertColumns="0" insertRows="0"/>
  <mergeCells count="12">
    <mergeCell ref="A2:N2"/>
    <mergeCell ref="C6:E6"/>
    <mergeCell ref="A9:N9"/>
    <mergeCell ref="A3:N3"/>
    <mergeCell ref="A166:B166"/>
    <mergeCell ref="C5:E5"/>
    <mergeCell ref="C7:E7"/>
    <mergeCell ref="A163:B163"/>
    <mergeCell ref="A164:B164"/>
    <mergeCell ref="A165:B165"/>
    <mergeCell ref="A5:B5"/>
    <mergeCell ref="A7:B7"/>
  </mergeCells>
  <phoneticPr fontId="13" type="noConversion"/>
  <pageMargins left="0.23622047244094491" right="0.23622047244094491" top="0.74803149606299213" bottom="0.74803149606299213" header="0.31496062992125984" footer="0.31496062992125984"/>
  <pageSetup paperSize="8" scale="57" fitToHeight="0" orientation="landscape" r:id="rId1"/>
  <headerFooter>
    <oddHeader>&amp;R&amp;G</oddHeader>
    <oddFooter>&amp;C&amp;G</oddFooter>
  </headerFooter>
  <rowBreaks count="1" manualBreakCount="1">
    <brk id="109" max="13" man="1"/>
  </rowBreaks>
  <ignoredErrors>
    <ignoredError sqref="E163:E166 H163:H166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94A1DB-0AA5-4A9C-989E-0A9EA4E200A7}">
          <x14:formula1>
            <xm:f>'Ymyriadau SPF'!$A$12:$A$42</xm:f>
          </x14:formula1>
          <xm:sqref>B113:B132 B88:B107 B38:B57 B13:B32 B63:B82 B138:B157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FA73A-FC8E-404B-BCE7-979D9D729C5B}">
  <sheetPr codeName="Sheet10">
    <tabColor rgb="FFFFA669"/>
    <pageSetUpPr fitToPage="1"/>
  </sheetPr>
  <dimension ref="A1:G24"/>
  <sheetViews>
    <sheetView showGridLines="0" zoomScaleNormal="100" workbookViewId="0">
      <selection activeCell="A12" sqref="A12"/>
    </sheetView>
  </sheetViews>
  <sheetFormatPr defaultColWidth="8.81640625" defaultRowHeight="16.5" x14ac:dyDescent="0.45"/>
  <cols>
    <col min="1" max="7" width="49.54296875" style="22" customWidth="1"/>
    <col min="8" max="16384" width="8.81640625" style="22"/>
  </cols>
  <sheetData>
    <row r="1" spans="1:7" ht="9.65" customHeight="1" x14ac:dyDescent="0.45"/>
    <row r="2" spans="1:7" ht="38.5" customHeight="1" x14ac:dyDescent="0.45">
      <c r="A2" s="452" t="s">
        <v>356</v>
      </c>
      <c r="B2" s="452"/>
      <c r="C2" s="452"/>
      <c r="D2" s="452"/>
      <c r="E2" s="452"/>
      <c r="F2" s="452"/>
      <c r="G2" s="452"/>
    </row>
    <row r="3" spans="1:7" ht="37" customHeight="1" x14ac:dyDescent="0.45">
      <c r="A3" s="476" t="s">
        <v>440</v>
      </c>
      <c r="B3" s="477"/>
      <c r="C3" s="477"/>
      <c r="D3" s="477"/>
      <c r="E3" s="477"/>
      <c r="F3" s="477"/>
      <c r="G3" s="477"/>
    </row>
    <row r="4" spans="1:7" s="19" customFormat="1" ht="15.65" customHeight="1" thickBot="1" x14ac:dyDescent="0.5">
      <c r="A4" s="230"/>
      <c r="B4" s="230"/>
      <c r="C4" s="230"/>
      <c r="D4" s="230"/>
      <c r="E4" s="230"/>
      <c r="F4" s="230"/>
      <c r="G4" s="230"/>
    </row>
    <row r="5" spans="1:7" ht="19.5" customHeight="1" thickBot="1" x14ac:dyDescent="0.5">
      <c r="A5" s="30" t="s">
        <v>359</v>
      </c>
      <c r="B5" s="485" t="str">
        <f>IF('Crynodeb Prosiect'!$C$5="","",'Crynodeb Prosiect'!$C$5)</f>
        <v/>
      </c>
      <c r="C5" s="486"/>
      <c r="D5" s="21"/>
      <c r="E5" s="21"/>
      <c r="F5" s="21"/>
      <c r="G5" s="21"/>
    </row>
    <row r="6" spans="1:7" ht="19.5" customHeight="1" thickBot="1" x14ac:dyDescent="0.5">
      <c r="A6" s="30" t="s">
        <v>357</v>
      </c>
      <c r="B6" s="485" t="str">
        <f>IF('Crynodeb Prosiect'!$C$6="","",'Crynodeb Prosiect'!$C$6)</f>
        <v/>
      </c>
      <c r="C6" s="486"/>
      <c r="D6" s="21"/>
      <c r="E6" s="21"/>
      <c r="F6" s="21"/>
      <c r="G6" s="21"/>
    </row>
    <row r="7" spans="1:7" ht="19.5" customHeight="1" thickBot="1" x14ac:dyDescent="0.5">
      <c r="A7" s="30" t="s">
        <v>358</v>
      </c>
      <c r="B7" s="485" t="str">
        <f>IF('Crynodeb Prosiect'!$C$7="","",'Crynodeb Prosiect'!$C$7)</f>
        <v/>
      </c>
      <c r="C7" s="486"/>
      <c r="D7" s="21"/>
      <c r="E7" s="21"/>
      <c r="F7" s="21"/>
      <c r="G7" s="21"/>
    </row>
    <row r="9" spans="1:7" s="20" customFormat="1" ht="26.5" customHeight="1" x14ac:dyDescent="0.45">
      <c r="A9" s="487" t="s">
        <v>441</v>
      </c>
      <c r="B9" s="488"/>
      <c r="C9" s="488"/>
      <c r="D9" s="488"/>
      <c r="E9" s="488"/>
      <c r="F9" s="488"/>
      <c r="G9" s="489"/>
    </row>
    <row r="11" spans="1:7" s="12" customFormat="1" ht="83.15" customHeight="1" x14ac:dyDescent="0.45">
      <c r="A11" s="135" t="s">
        <v>442</v>
      </c>
      <c r="B11" s="135" t="s">
        <v>443</v>
      </c>
      <c r="C11" s="135" t="s">
        <v>444</v>
      </c>
      <c r="D11" s="135" t="s">
        <v>445</v>
      </c>
      <c r="E11" s="135" t="s">
        <v>766</v>
      </c>
      <c r="F11" s="135" t="s">
        <v>446</v>
      </c>
      <c r="G11" s="135" t="s">
        <v>447</v>
      </c>
    </row>
    <row r="12" spans="1:7" ht="40" customHeight="1" x14ac:dyDescent="0.45">
      <c r="A12" s="31"/>
      <c r="B12" s="31"/>
      <c r="C12" s="31"/>
      <c r="D12" s="31"/>
      <c r="E12" s="31"/>
      <c r="F12" s="31"/>
      <c r="G12" s="31"/>
    </row>
    <row r="13" spans="1:7" ht="40" customHeight="1" x14ac:dyDescent="0.45">
      <c r="A13" s="31"/>
      <c r="B13" s="31"/>
      <c r="C13" s="31"/>
      <c r="D13" s="31"/>
      <c r="E13" s="31"/>
      <c r="F13" s="31"/>
      <c r="G13" s="31"/>
    </row>
    <row r="14" spans="1:7" ht="40" customHeight="1" x14ac:dyDescent="0.45">
      <c r="A14" s="31"/>
      <c r="B14" s="31"/>
      <c r="C14" s="31"/>
      <c r="D14" s="31"/>
      <c r="E14" s="31"/>
      <c r="F14" s="31"/>
      <c r="G14" s="31"/>
    </row>
    <row r="15" spans="1:7" ht="40" customHeight="1" x14ac:dyDescent="0.45">
      <c r="A15" s="31"/>
      <c r="B15" s="31"/>
      <c r="C15" s="31"/>
      <c r="D15" s="31"/>
      <c r="E15" s="31"/>
      <c r="F15" s="31"/>
      <c r="G15" s="31"/>
    </row>
    <row r="16" spans="1:7" ht="40" customHeight="1" x14ac:dyDescent="0.45">
      <c r="A16" s="31"/>
      <c r="B16" s="31"/>
      <c r="C16" s="31"/>
      <c r="D16" s="31"/>
      <c r="E16" s="31"/>
      <c r="F16" s="31"/>
      <c r="G16" s="31"/>
    </row>
    <row r="17" spans="1:7" ht="40" customHeight="1" x14ac:dyDescent="0.45">
      <c r="A17" s="31"/>
      <c r="B17" s="31"/>
      <c r="C17" s="31"/>
      <c r="D17" s="31"/>
      <c r="E17" s="31"/>
      <c r="F17" s="31"/>
      <c r="G17" s="31"/>
    </row>
    <row r="18" spans="1:7" ht="40" customHeight="1" x14ac:dyDescent="0.45">
      <c r="A18" s="31"/>
      <c r="B18" s="31"/>
      <c r="C18" s="31"/>
      <c r="D18" s="31"/>
      <c r="E18" s="31"/>
      <c r="F18" s="31"/>
      <c r="G18" s="31"/>
    </row>
    <row r="19" spans="1:7" ht="40" customHeight="1" x14ac:dyDescent="0.45">
      <c r="A19" s="31"/>
      <c r="B19" s="31"/>
      <c r="C19" s="31"/>
      <c r="D19" s="31"/>
      <c r="E19" s="31"/>
      <c r="F19" s="31"/>
      <c r="G19" s="31"/>
    </row>
    <row r="20" spans="1:7" ht="40" customHeight="1" x14ac:dyDescent="0.45">
      <c r="A20" s="31"/>
      <c r="B20" s="31"/>
      <c r="C20" s="31"/>
      <c r="D20" s="31"/>
      <c r="E20" s="31"/>
      <c r="F20" s="31"/>
      <c r="G20" s="31"/>
    </row>
    <row r="21" spans="1:7" ht="40" customHeight="1" x14ac:dyDescent="0.45">
      <c r="A21" s="31"/>
      <c r="B21" s="31"/>
      <c r="C21" s="31"/>
      <c r="D21" s="31"/>
      <c r="E21" s="31"/>
      <c r="F21" s="31"/>
      <c r="G21" s="31"/>
    </row>
    <row r="22" spans="1:7" ht="40" customHeight="1" x14ac:dyDescent="0.45">
      <c r="A22" s="31"/>
      <c r="B22" s="31"/>
      <c r="C22" s="31"/>
      <c r="D22" s="31"/>
      <c r="E22" s="31"/>
      <c r="F22" s="31"/>
      <c r="G22" s="31"/>
    </row>
    <row r="23" spans="1:7" ht="40" customHeight="1" x14ac:dyDescent="0.45">
      <c r="A23" s="31"/>
      <c r="B23" s="31"/>
      <c r="C23" s="31"/>
      <c r="D23" s="31"/>
      <c r="E23" s="31"/>
      <c r="F23" s="31"/>
      <c r="G23" s="31"/>
    </row>
    <row r="24" spans="1:7" ht="40" customHeight="1" x14ac:dyDescent="0.45">
      <c r="A24" s="31"/>
      <c r="B24" s="31"/>
      <c r="C24" s="31"/>
      <c r="D24" s="31"/>
      <c r="E24" s="31"/>
      <c r="F24" s="31"/>
      <c r="G24" s="31"/>
    </row>
  </sheetData>
  <sheetProtection algorithmName="SHA-512" hashValue="72pr/xCQdyBU6OPQFGY9mKzq8ueOCEhXxS9PebZd1VDXHmpxNq3xKUlIvDi1oyM6XZIisVQxas9UJAR2PilgqQ==" saltValue="EZYcALBM0a50L4vakSLrnw==" spinCount="100000" sheet="1" formatCells="0" formatColumns="0" formatRows="0" insertColumns="0" insertRows="0" selectLockedCells="1"/>
  <mergeCells count="6">
    <mergeCell ref="B5:C5"/>
    <mergeCell ref="B7:C7"/>
    <mergeCell ref="A9:G9"/>
    <mergeCell ref="A3:G3"/>
    <mergeCell ref="A2:G2"/>
    <mergeCell ref="B6:C6"/>
  </mergeCells>
  <pageMargins left="0.25" right="0.25" top="0.75" bottom="0.75" header="0.3" footer="0.3"/>
  <pageSetup paperSize="8" scale="58" fitToHeight="0" orientation="landscape" r:id="rId1"/>
  <headerFooter>
    <oddHeader>&amp;R&amp;G</oddHeader>
    <oddFooter>&amp;C&amp;G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274B3-13A7-4694-A24D-6F48DC5CDDA4}">
  <sheetPr codeName="Sheet11">
    <tabColor theme="4" tint="0.59999389629810485"/>
    <pageSetUpPr fitToPage="1"/>
  </sheetPr>
  <dimension ref="A1:AO45"/>
  <sheetViews>
    <sheetView showGridLines="0" zoomScaleNormal="100" workbookViewId="0">
      <selection activeCell="B13" sqref="B13"/>
    </sheetView>
  </sheetViews>
  <sheetFormatPr defaultColWidth="9.1796875" defaultRowHeight="16" x14ac:dyDescent="0.45"/>
  <cols>
    <col min="1" max="1" width="13.453125" style="19" customWidth="1"/>
    <col min="2" max="2" width="20.453125" style="19" customWidth="1"/>
    <col min="3" max="3" width="16.1796875" style="19" customWidth="1"/>
    <col min="4" max="4" width="26" style="19" customWidth="1"/>
    <col min="5" max="7" width="43.1796875" style="19" customWidth="1"/>
    <col min="8" max="8" width="17.453125" style="19" bestFit="1" customWidth="1"/>
    <col min="9" max="10" width="15.54296875" style="19" customWidth="1"/>
    <col min="11" max="11" width="45.1796875" style="19" customWidth="1"/>
    <col min="12" max="12" width="28.81640625" style="19" customWidth="1"/>
    <col min="13" max="14" width="17.81640625" style="19" customWidth="1"/>
    <col min="15" max="15" width="21" style="19" customWidth="1"/>
    <col min="16" max="16384" width="9.1796875" style="19"/>
  </cols>
  <sheetData>
    <row r="1" spans="1:41" ht="9.65" customHeight="1" x14ac:dyDescent="0.45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41" s="22" customFormat="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81" customFormat="1" ht="37" customHeight="1" x14ac:dyDescent="0.85">
      <c r="A3" s="476" t="s">
        <v>414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</row>
    <row r="4" spans="1:41" s="22" customFormat="1" ht="15.65" customHeight="1" thickBot="1" x14ac:dyDescent="0.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41" s="22" customFormat="1" ht="19.5" customHeight="1" thickBot="1" x14ac:dyDescent="0.5">
      <c r="A5" s="522" t="s">
        <v>359</v>
      </c>
      <c r="B5" s="523"/>
      <c r="C5" s="485" t="str">
        <f>IF('Crynodeb Prosiect'!$C$5="","",'Crynodeb Prosiect'!$C$5)</f>
        <v/>
      </c>
      <c r="D5" s="485"/>
      <c r="E5" s="486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41" s="22" customFormat="1" ht="19.5" customHeight="1" thickBot="1" x14ac:dyDescent="0.5">
      <c r="A6" s="290" t="s">
        <v>357</v>
      </c>
      <c r="B6" s="291"/>
      <c r="C6" s="485" t="str">
        <f>IF('Crynodeb Prosiect'!$C$6="","",'Crynodeb Prosiect'!$C$6)</f>
        <v/>
      </c>
      <c r="D6" s="485"/>
      <c r="E6" s="486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41" s="22" customFormat="1" ht="19.5" customHeight="1" thickBot="1" x14ac:dyDescent="0.5">
      <c r="A7" s="522" t="s">
        <v>358</v>
      </c>
      <c r="B7" s="523"/>
      <c r="C7" s="485" t="str">
        <f>IF('Crynodeb Prosiect'!$C$7="","",'Crynodeb Prosiect'!$C$7)</f>
        <v/>
      </c>
      <c r="D7" s="485"/>
      <c r="E7" s="486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41" x14ac:dyDescent="0.45">
      <c r="A8" s="275"/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</row>
    <row r="9" spans="1:41" s="20" customFormat="1" ht="56.5" customHeight="1" x14ac:dyDescent="0.45">
      <c r="A9" s="512" t="s">
        <v>415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5"/>
    </row>
    <row r="10" spans="1:41" ht="9" customHeight="1" x14ac:dyDescent="0.45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</row>
    <row r="11" spans="1:41" ht="53" thickBot="1" x14ac:dyDescent="0.5">
      <c r="A11" s="276" t="s">
        <v>416</v>
      </c>
      <c r="B11" s="276" t="s">
        <v>417</v>
      </c>
      <c r="C11" s="276" t="s">
        <v>418</v>
      </c>
      <c r="D11" s="276" t="s">
        <v>419</v>
      </c>
      <c r="E11" s="276" t="s">
        <v>426</v>
      </c>
      <c r="F11" s="276" t="s">
        <v>427</v>
      </c>
      <c r="G11" s="276" t="s">
        <v>428</v>
      </c>
      <c r="H11" s="315" t="s">
        <v>420</v>
      </c>
      <c r="I11" s="315" t="s">
        <v>421</v>
      </c>
      <c r="J11" s="314" t="s">
        <v>422</v>
      </c>
      <c r="K11" s="277" t="s">
        <v>423</v>
      </c>
      <c r="L11" s="277" t="s">
        <v>424</v>
      </c>
      <c r="M11" s="315" t="s">
        <v>425</v>
      </c>
      <c r="N11" s="315" t="s">
        <v>429</v>
      </c>
      <c r="O11" s="316" t="s">
        <v>430</v>
      </c>
    </row>
    <row r="12" spans="1:41" ht="52.5" x14ac:dyDescent="0.45">
      <c r="A12" s="403" t="s">
        <v>431</v>
      </c>
      <c r="B12" s="404" t="s">
        <v>439</v>
      </c>
      <c r="C12" s="404" t="s">
        <v>432</v>
      </c>
      <c r="D12" s="404" t="s">
        <v>433</v>
      </c>
      <c r="E12" s="404" t="s">
        <v>434</v>
      </c>
      <c r="F12" s="404" t="s">
        <v>435</v>
      </c>
      <c r="G12" s="404" t="s">
        <v>436</v>
      </c>
      <c r="H12" s="405" t="s">
        <v>86</v>
      </c>
      <c r="I12" s="405" t="s">
        <v>86</v>
      </c>
      <c r="J12" s="405" t="s">
        <v>87</v>
      </c>
      <c r="K12" s="404" t="s">
        <v>437</v>
      </c>
      <c r="L12" s="404" t="s">
        <v>438</v>
      </c>
      <c r="M12" s="405" t="s">
        <v>86</v>
      </c>
      <c r="N12" s="405" t="s">
        <v>86</v>
      </c>
      <c r="O12" s="406" t="s">
        <v>87</v>
      </c>
    </row>
    <row r="13" spans="1:41" ht="40" customHeight="1" x14ac:dyDescent="0.45">
      <c r="A13" s="278">
        <v>1</v>
      </c>
      <c r="B13" s="23"/>
      <c r="C13" s="23"/>
      <c r="D13" s="23"/>
      <c r="E13" s="23"/>
      <c r="F13" s="23"/>
      <c r="G13" s="23"/>
      <c r="H13" s="24"/>
      <c r="I13" s="24"/>
      <c r="J13" s="281" t="str">
        <f>IF(Risk_Register2[[#This Row],[Tebygolrwydd]]="","",Risk_Register2[[#This Row],[Ardrawiad]]*Risk_Register2[[#This Row],[Tebygolrwydd]])</f>
        <v/>
      </c>
      <c r="K13" s="23"/>
      <c r="L13" s="23"/>
      <c r="M13" s="24"/>
      <c r="N13" s="24"/>
      <c r="O13" s="280" t="str">
        <f>IF(Risk_Register2[[#This Row],[Tebygolrwydd ôl-liniaru]]="","",Risk_Register2[[#This Row],[Tebygolrwydd ôl-liniaru]]*Risk_Register2[[#This Row],[Effaith 
ôl-liniaru]])</f>
        <v/>
      </c>
    </row>
    <row r="14" spans="1:41" ht="40" customHeight="1" x14ac:dyDescent="0.45">
      <c r="A14" s="278">
        <f t="shared" ref="A14:A37" si="0">A13+1</f>
        <v>2</v>
      </c>
      <c r="B14" s="23"/>
      <c r="C14" s="23"/>
      <c r="D14" s="23"/>
      <c r="E14" s="23"/>
      <c r="F14" s="23"/>
      <c r="G14" s="23"/>
      <c r="H14" s="24"/>
      <c r="I14" s="24"/>
      <c r="J14" s="281" t="str">
        <f>IF(Risk_Register2[[#This Row],[Tebygolrwydd]]="","",Risk_Register2[[#This Row],[Ardrawiad]]*Risk_Register2[[#This Row],[Tebygolrwydd]])</f>
        <v/>
      </c>
      <c r="K14" s="23"/>
      <c r="L14" s="23"/>
      <c r="M14" s="24"/>
      <c r="N14" s="24"/>
      <c r="O14" s="280" t="str">
        <f>IF(Risk_Register2[[#This Row],[Tebygolrwydd ôl-liniaru]]="","",Risk_Register2[[#This Row],[Tebygolrwydd ôl-liniaru]]*Risk_Register2[[#This Row],[Effaith 
ôl-liniaru]])</f>
        <v/>
      </c>
    </row>
    <row r="15" spans="1:41" ht="40" customHeight="1" x14ac:dyDescent="0.45">
      <c r="A15" s="278">
        <f t="shared" si="0"/>
        <v>3</v>
      </c>
      <c r="B15" s="23"/>
      <c r="C15" s="23"/>
      <c r="D15" s="23"/>
      <c r="E15" s="23"/>
      <c r="F15" s="23"/>
      <c r="G15" s="23"/>
      <c r="H15" s="24"/>
      <c r="I15" s="24"/>
      <c r="J15" s="281" t="str">
        <f>IF(Risk_Register2[[#This Row],[Tebygolrwydd]]="","",Risk_Register2[[#This Row],[Ardrawiad]]*Risk_Register2[[#This Row],[Tebygolrwydd]])</f>
        <v/>
      </c>
      <c r="K15" s="23"/>
      <c r="L15" s="23"/>
      <c r="M15" s="24"/>
      <c r="N15" s="24"/>
      <c r="O15" s="280" t="str">
        <f>IF(Risk_Register2[[#This Row],[Tebygolrwydd ôl-liniaru]]="","",Risk_Register2[[#This Row],[Tebygolrwydd ôl-liniaru]]*Risk_Register2[[#This Row],[Effaith 
ôl-liniaru]])</f>
        <v/>
      </c>
    </row>
    <row r="16" spans="1:41" s="25" customFormat="1" ht="40" customHeight="1" x14ac:dyDescent="0.35">
      <c r="A16" s="278">
        <f t="shared" si="0"/>
        <v>4</v>
      </c>
      <c r="B16" s="23"/>
      <c r="C16" s="23"/>
      <c r="D16" s="23"/>
      <c r="E16" s="23"/>
      <c r="F16" s="23"/>
      <c r="G16" s="23"/>
      <c r="H16" s="24"/>
      <c r="I16" s="24"/>
      <c r="J16" s="281" t="str">
        <f>IF(Risk_Register2[[#This Row],[Tebygolrwydd]]="","",Risk_Register2[[#This Row],[Ardrawiad]]*Risk_Register2[[#This Row],[Tebygolrwydd]])</f>
        <v/>
      </c>
      <c r="K16" s="23"/>
      <c r="L16" s="23"/>
      <c r="M16" s="24"/>
      <c r="N16" s="24"/>
      <c r="O16" s="280" t="str">
        <f>IF(Risk_Register2[[#This Row],[Tebygolrwydd ôl-liniaru]]="","",Risk_Register2[[#This Row],[Tebygolrwydd ôl-liniaru]]*Risk_Register2[[#This Row],[Effaith 
ôl-liniaru]])</f>
        <v/>
      </c>
    </row>
    <row r="17" spans="1:15" s="26" customFormat="1" ht="40" customHeight="1" x14ac:dyDescent="0.35">
      <c r="A17" s="278">
        <f t="shared" si="0"/>
        <v>5</v>
      </c>
      <c r="B17" s="23"/>
      <c r="C17" s="23"/>
      <c r="D17" s="23"/>
      <c r="E17" s="23"/>
      <c r="F17" s="23"/>
      <c r="G17" s="23"/>
      <c r="H17" s="24"/>
      <c r="I17" s="24"/>
      <c r="J17" s="281" t="str">
        <f>IF(Risk_Register2[[#This Row],[Tebygolrwydd]]="","",Risk_Register2[[#This Row],[Ardrawiad]]*Risk_Register2[[#This Row],[Tebygolrwydd]])</f>
        <v/>
      </c>
      <c r="K17" s="23"/>
      <c r="L17" s="23"/>
      <c r="M17" s="24"/>
      <c r="N17" s="24"/>
      <c r="O17" s="280" t="str">
        <f>IF(Risk_Register2[[#This Row],[Tebygolrwydd ôl-liniaru]]="","",Risk_Register2[[#This Row],[Tebygolrwydd ôl-liniaru]]*Risk_Register2[[#This Row],[Effaith 
ôl-liniaru]])</f>
        <v/>
      </c>
    </row>
    <row r="18" spans="1:15" ht="40" customHeight="1" x14ac:dyDescent="0.45">
      <c r="A18" s="278">
        <f t="shared" si="0"/>
        <v>6</v>
      </c>
      <c r="B18" s="23"/>
      <c r="C18" s="23"/>
      <c r="D18" s="23"/>
      <c r="E18" s="23"/>
      <c r="F18" s="23"/>
      <c r="G18" s="23"/>
      <c r="H18" s="24"/>
      <c r="I18" s="24"/>
      <c r="J18" s="281" t="str">
        <f>IF(Risk_Register2[[#This Row],[Tebygolrwydd]]="","",Risk_Register2[[#This Row],[Ardrawiad]]*Risk_Register2[[#This Row],[Tebygolrwydd]])</f>
        <v/>
      </c>
      <c r="K18" s="23"/>
      <c r="L18" s="23"/>
      <c r="M18" s="24"/>
      <c r="N18" s="24"/>
      <c r="O18" s="280" t="str">
        <f>IF(Risk_Register2[[#This Row],[Tebygolrwydd ôl-liniaru]]="","",Risk_Register2[[#This Row],[Tebygolrwydd ôl-liniaru]]*Risk_Register2[[#This Row],[Effaith 
ôl-liniaru]])</f>
        <v/>
      </c>
    </row>
    <row r="19" spans="1:15" s="27" customFormat="1" ht="40" customHeight="1" x14ac:dyDescent="0.35">
      <c r="A19" s="278">
        <f t="shared" si="0"/>
        <v>7</v>
      </c>
      <c r="B19" s="23"/>
      <c r="C19" s="23"/>
      <c r="D19" s="23"/>
      <c r="E19" s="23"/>
      <c r="F19" s="23"/>
      <c r="G19" s="23"/>
      <c r="H19" s="24"/>
      <c r="I19" s="24"/>
      <c r="J19" s="281" t="str">
        <f>IF(Risk_Register2[[#This Row],[Tebygolrwydd]]="","",Risk_Register2[[#This Row],[Ardrawiad]]*Risk_Register2[[#This Row],[Tebygolrwydd]])</f>
        <v/>
      </c>
      <c r="K19" s="23"/>
      <c r="L19" s="23"/>
      <c r="M19" s="24"/>
      <c r="N19" s="24"/>
      <c r="O19" s="280" t="str">
        <f>IF(Risk_Register2[[#This Row],[Tebygolrwydd ôl-liniaru]]="","",Risk_Register2[[#This Row],[Tebygolrwydd ôl-liniaru]]*Risk_Register2[[#This Row],[Effaith 
ôl-liniaru]])</f>
        <v/>
      </c>
    </row>
    <row r="20" spans="1:15" ht="40" customHeight="1" x14ac:dyDescent="0.45">
      <c r="A20" s="278">
        <f t="shared" si="0"/>
        <v>8</v>
      </c>
      <c r="B20" s="23"/>
      <c r="C20" s="23"/>
      <c r="D20" s="23"/>
      <c r="E20" s="23"/>
      <c r="F20" s="23"/>
      <c r="G20" s="23"/>
      <c r="H20" s="24"/>
      <c r="I20" s="24"/>
      <c r="J20" s="281" t="str">
        <f>IF(Risk_Register2[[#This Row],[Tebygolrwydd]]="","",Risk_Register2[[#This Row],[Ardrawiad]]*Risk_Register2[[#This Row],[Tebygolrwydd]])</f>
        <v/>
      </c>
      <c r="K20" s="23"/>
      <c r="L20" s="23"/>
      <c r="M20" s="24"/>
      <c r="N20" s="24"/>
      <c r="O20" s="280" t="str">
        <f>IF(Risk_Register2[[#This Row],[Tebygolrwydd ôl-liniaru]]="","",Risk_Register2[[#This Row],[Tebygolrwydd ôl-liniaru]]*Risk_Register2[[#This Row],[Effaith 
ôl-liniaru]])</f>
        <v/>
      </c>
    </row>
    <row r="21" spans="1:15" ht="40" customHeight="1" x14ac:dyDescent="0.45">
      <c r="A21" s="278">
        <f t="shared" si="0"/>
        <v>9</v>
      </c>
      <c r="B21" s="23"/>
      <c r="C21" s="23"/>
      <c r="D21" s="23"/>
      <c r="E21" s="23"/>
      <c r="F21" s="23"/>
      <c r="G21" s="23"/>
      <c r="H21" s="24"/>
      <c r="I21" s="24"/>
      <c r="J21" s="281" t="str">
        <f>IF(Risk_Register2[[#This Row],[Tebygolrwydd]]="","",Risk_Register2[[#This Row],[Ardrawiad]]*Risk_Register2[[#This Row],[Tebygolrwydd]])</f>
        <v/>
      </c>
      <c r="K21" s="23"/>
      <c r="L21" s="23"/>
      <c r="M21" s="24"/>
      <c r="N21" s="24"/>
      <c r="O21" s="280" t="str">
        <f>IF(Risk_Register2[[#This Row],[Tebygolrwydd ôl-liniaru]]="","",Risk_Register2[[#This Row],[Tebygolrwydd ôl-liniaru]]*Risk_Register2[[#This Row],[Effaith 
ôl-liniaru]])</f>
        <v/>
      </c>
    </row>
    <row r="22" spans="1:15" ht="40" customHeight="1" x14ac:dyDescent="0.45">
      <c r="A22" s="278">
        <f t="shared" si="0"/>
        <v>10</v>
      </c>
      <c r="B22" s="23"/>
      <c r="C22" s="23"/>
      <c r="D22" s="23"/>
      <c r="E22" s="23"/>
      <c r="F22" s="23"/>
      <c r="G22" s="23"/>
      <c r="H22" s="24"/>
      <c r="I22" s="24"/>
      <c r="J22" s="281" t="str">
        <f>IF(Risk_Register2[[#This Row],[Tebygolrwydd]]="","",Risk_Register2[[#This Row],[Ardrawiad]]*Risk_Register2[[#This Row],[Tebygolrwydd]])</f>
        <v/>
      </c>
      <c r="K22" s="23"/>
      <c r="L22" s="23"/>
      <c r="M22" s="24"/>
      <c r="N22" s="24"/>
      <c r="O22" s="280" t="str">
        <f>IF(Risk_Register2[[#This Row],[Tebygolrwydd ôl-liniaru]]="","",Risk_Register2[[#This Row],[Tebygolrwydd ôl-liniaru]]*Risk_Register2[[#This Row],[Effaith 
ôl-liniaru]])</f>
        <v/>
      </c>
    </row>
    <row r="23" spans="1:15" ht="40" customHeight="1" x14ac:dyDescent="0.45">
      <c r="A23" s="278">
        <f t="shared" si="0"/>
        <v>11</v>
      </c>
      <c r="B23" s="23"/>
      <c r="C23" s="23"/>
      <c r="D23" s="23"/>
      <c r="E23" s="23"/>
      <c r="F23" s="23"/>
      <c r="G23" s="23"/>
      <c r="H23" s="24"/>
      <c r="I23" s="24"/>
      <c r="J23" s="281" t="str">
        <f>IF(Risk_Register2[[#This Row],[Tebygolrwydd]]="","",Risk_Register2[[#This Row],[Ardrawiad]]*Risk_Register2[[#This Row],[Tebygolrwydd]])</f>
        <v/>
      </c>
      <c r="K23" s="23"/>
      <c r="L23" s="23"/>
      <c r="M23" s="24"/>
      <c r="N23" s="24"/>
      <c r="O23" s="280" t="str">
        <f>IF(Risk_Register2[[#This Row],[Tebygolrwydd ôl-liniaru]]="","",Risk_Register2[[#This Row],[Tebygolrwydd ôl-liniaru]]*Risk_Register2[[#This Row],[Effaith 
ôl-liniaru]])</f>
        <v/>
      </c>
    </row>
    <row r="24" spans="1:15" ht="40" customHeight="1" x14ac:dyDescent="0.45">
      <c r="A24" s="278">
        <f t="shared" si="0"/>
        <v>12</v>
      </c>
      <c r="B24" s="23"/>
      <c r="C24" s="23"/>
      <c r="D24" s="23"/>
      <c r="E24" s="23"/>
      <c r="F24" s="23"/>
      <c r="G24" s="23"/>
      <c r="H24" s="24"/>
      <c r="I24" s="24"/>
      <c r="J24" s="281" t="str">
        <f>IF(Risk_Register2[[#This Row],[Tebygolrwydd]]="","",Risk_Register2[[#This Row],[Ardrawiad]]*Risk_Register2[[#This Row],[Tebygolrwydd]])</f>
        <v/>
      </c>
      <c r="K24" s="23"/>
      <c r="L24" s="23"/>
      <c r="M24" s="24"/>
      <c r="N24" s="24"/>
      <c r="O24" s="280" t="str">
        <f>IF(Risk_Register2[[#This Row],[Tebygolrwydd ôl-liniaru]]="","",Risk_Register2[[#This Row],[Tebygolrwydd ôl-liniaru]]*Risk_Register2[[#This Row],[Effaith 
ôl-liniaru]])</f>
        <v/>
      </c>
    </row>
    <row r="25" spans="1:15" ht="40" customHeight="1" x14ac:dyDescent="0.45">
      <c r="A25" s="278">
        <f t="shared" si="0"/>
        <v>13</v>
      </c>
      <c r="B25" s="23"/>
      <c r="C25" s="23"/>
      <c r="D25" s="23"/>
      <c r="E25" s="23"/>
      <c r="F25" s="23"/>
      <c r="G25" s="23"/>
      <c r="H25" s="24"/>
      <c r="I25" s="24"/>
      <c r="J25" s="281" t="str">
        <f>IF(Risk_Register2[[#This Row],[Tebygolrwydd]]="","",Risk_Register2[[#This Row],[Ardrawiad]]*Risk_Register2[[#This Row],[Tebygolrwydd]])</f>
        <v/>
      </c>
      <c r="K25" s="23"/>
      <c r="L25" s="23"/>
      <c r="M25" s="24"/>
      <c r="N25" s="24"/>
      <c r="O25" s="280" t="str">
        <f>IF(Risk_Register2[[#This Row],[Tebygolrwydd ôl-liniaru]]="","",Risk_Register2[[#This Row],[Tebygolrwydd ôl-liniaru]]*Risk_Register2[[#This Row],[Effaith 
ôl-liniaru]])</f>
        <v/>
      </c>
    </row>
    <row r="26" spans="1:15" s="27" customFormat="1" ht="40" customHeight="1" x14ac:dyDescent="0.35">
      <c r="A26" s="278">
        <f t="shared" si="0"/>
        <v>14</v>
      </c>
      <c r="B26" s="23"/>
      <c r="C26" s="23"/>
      <c r="D26" s="23"/>
      <c r="E26" s="23"/>
      <c r="F26" s="23"/>
      <c r="G26" s="23"/>
      <c r="H26" s="24"/>
      <c r="I26" s="24"/>
      <c r="J26" s="281" t="str">
        <f>IF(Risk_Register2[[#This Row],[Tebygolrwydd]]="","",Risk_Register2[[#This Row],[Ardrawiad]]*Risk_Register2[[#This Row],[Tebygolrwydd]])</f>
        <v/>
      </c>
      <c r="K26" s="23"/>
      <c r="L26" s="23"/>
      <c r="M26" s="24"/>
      <c r="N26" s="24"/>
      <c r="O26" s="280" t="str">
        <f>IF(Risk_Register2[[#This Row],[Tebygolrwydd ôl-liniaru]]="","",Risk_Register2[[#This Row],[Tebygolrwydd ôl-liniaru]]*Risk_Register2[[#This Row],[Effaith 
ôl-liniaru]])</f>
        <v/>
      </c>
    </row>
    <row r="27" spans="1:15" ht="40" customHeight="1" x14ac:dyDescent="0.45">
      <c r="A27" s="278">
        <f t="shared" si="0"/>
        <v>15</v>
      </c>
      <c r="B27" s="23"/>
      <c r="C27" s="23"/>
      <c r="D27" s="23"/>
      <c r="E27" s="23"/>
      <c r="F27" s="23"/>
      <c r="G27" s="23"/>
      <c r="H27" s="24"/>
      <c r="I27" s="24"/>
      <c r="J27" s="281" t="str">
        <f>IF(Risk_Register2[[#This Row],[Tebygolrwydd]]="","",Risk_Register2[[#This Row],[Ardrawiad]]*Risk_Register2[[#This Row],[Tebygolrwydd]])</f>
        <v/>
      </c>
      <c r="K27" s="23"/>
      <c r="L27" s="23"/>
      <c r="M27" s="24"/>
      <c r="N27" s="24"/>
      <c r="O27" s="280" t="str">
        <f>IF(Risk_Register2[[#This Row],[Tebygolrwydd ôl-liniaru]]="","",Risk_Register2[[#This Row],[Tebygolrwydd ôl-liniaru]]*Risk_Register2[[#This Row],[Effaith 
ôl-liniaru]])</f>
        <v/>
      </c>
    </row>
    <row r="28" spans="1:15" ht="40" customHeight="1" x14ac:dyDescent="0.45">
      <c r="A28" s="278">
        <f t="shared" si="0"/>
        <v>16</v>
      </c>
      <c r="B28" s="23"/>
      <c r="C28" s="23"/>
      <c r="D28" s="23"/>
      <c r="E28" s="23"/>
      <c r="F28" s="23"/>
      <c r="G28" s="23"/>
      <c r="H28" s="24"/>
      <c r="I28" s="24"/>
      <c r="J28" s="281" t="str">
        <f>IF(Risk_Register2[[#This Row],[Tebygolrwydd]]="","",Risk_Register2[[#This Row],[Ardrawiad]]*Risk_Register2[[#This Row],[Tebygolrwydd]])</f>
        <v/>
      </c>
      <c r="K28" s="23"/>
      <c r="L28" s="23"/>
      <c r="M28" s="24"/>
      <c r="N28" s="24"/>
      <c r="O28" s="280" t="str">
        <f>IF(Risk_Register2[[#This Row],[Tebygolrwydd ôl-liniaru]]="","",Risk_Register2[[#This Row],[Tebygolrwydd ôl-liniaru]]*Risk_Register2[[#This Row],[Effaith 
ôl-liniaru]])</f>
        <v/>
      </c>
    </row>
    <row r="29" spans="1:15" ht="40" customHeight="1" x14ac:dyDescent="0.45">
      <c r="A29" s="278">
        <f t="shared" si="0"/>
        <v>17</v>
      </c>
      <c r="B29" s="23"/>
      <c r="C29" s="23"/>
      <c r="D29" s="23"/>
      <c r="E29" s="23"/>
      <c r="F29" s="23"/>
      <c r="G29" s="23"/>
      <c r="H29" s="24"/>
      <c r="I29" s="24"/>
      <c r="J29" s="281" t="str">
        <f>IF(Risk_Register2[[#This Row],[Tebygolrwydd]]="","",Risk_Register2[[#This Row],[Ardrawiad]]*Risk_Register2[[#This Row],[Tebygolrwydd]])</f>
        <v/>
      </c>
      <c r="K29" s="23"/>
      <c r="L29" s="23"/>
      <c r="M29" s="24"/>
      <c r="N29" s="24"/>
      <c r="O29" s="280" t="str">
        <f>IF(Risk_Register2[[#This Row],[Tebygolrwydd ôl-liniaru]]="","",Risk_Register2[[#This Row],[Tebygolrwydd ôl-liniaru]]*Risk_Register2[[#This Row],[Effaith 
ôl-liniaru]])</f>
        <v/>
      </c>
    </row>
    <row r="30" spans="1:15" ht="40" customHeight="1" x14ac:dyDescent="0.45">
      <c r="A30" s="278">
        <f t="shared" si="0"/>
        <v>18</v>
      </c>
      <c r="B30" s="23"/>
      <c r="C30" s="23"/>
      <c r="D30" s="23"/>
      <c r="E30" s="23"/>
      <c r="F30" s="23"/>
      <c r="G30" s="23"/>
      <c r="H30" s="24"/>
      <c r="I30" s="24"/>
      <c r="J30" s="281" t="str">
        <f>IF(Risk_Register2[[#This Row],[Tebygolrwydd]]="","",Risk_Register2[[#This Row],[Ardrawiad]]*Risk_Register2[[#This Row],[Tebygolrwydd]])</f>
        <v/>
      </c>
      <c r="K30" s="23"/>
      <c r="L30" s="23"/>
      <c r="M30" s="24"/>
      <c r="N30" s="24"/>
      <c r="O30" s="280" t="str">
        <f>IF(Risk_Register2[[#This Row],[Tebygolrwydd ôl-liniaru]]="","",Risk_Register2[[#This Row],[Tebygolrwydd ôl-liniaru]]*Risk_Register2[[#This Row],[Effaith 
ôl-liniaru]])</f>
        <v/>
      </c>
    </row>
    <row r="31" spans="1:15" ht="40" customHeight="1" x14ac:dyDescent="0.45">
      <c r="A31" s="278">
        <f t="shared" si="0"/>
        <v>19</v>
      </c>
      <c r="B31" s="23"/>
      <c r="C31" s="23"/>
      <c r="D31" s="23"/>
      <c r="E31" s="23"/>
      <c r="F31" s="23"/>
      <c r="G31" s="23"/>
      <c r="H31" s="24"/>
      <c r="I31" s="24"/>
      <c r="J31" s="281" t="str">
        <f>IF(Risk_Register2[[#This Row],[Tebygolrwydd]]="","",Risk_Register2[[#This Row],[Ardrawiad]]*Risk_Register2[[#This Row],[Tebygolrwydd]])</f>
        <v/>
      </c>
      <c r="K31" s="23"/>
      <c r="L31" s="23"/>
      <c r="M31" s="24"/>
      <c r="N31" s="24"/>
      <c r="O31" s="280" t="str">
        <f>IF(Risk_Register2[[#This Row],[Tebygolrwydd ôl-liniaru]]="","",Risk_Register2[[#This Row],[Tebygolrwydd ôl-liniaru]]*Risk_Register2[[#This Row],[Effaith 
ôl-liniaru]])</f>
        <v/>
      </c>
    </row>
    <row r="32" spans="1:15" ht="40" customHeight="1" x14ac:dyDescent="0.45">
      <c r="A32" s="278">
        <f t="shared" si="0"/>
        <v>20</v>
      </c>
      <c r="B32" s="23"/>
      <c r="C32" s="23"/>
      <c r="D32" s="23"/>
      <c r="E32" s="23"/>
      <c r="F32" s="23"/>
      <c r="G32" s="23"/>
      <c r="H32" s="24"/>
      <c r="I32" s="24"/>
      <c r="J32" s="281" t="str">
        <f>IF(Risk_Register2[[#This Row],[Tebygolrwydd]]="","",Risk_Register2[[#This Row],[Ardrawiad]]*Risk_Register2[[#This Row],[Tebygolrwydd]])</f>
        <v/>
      </c>
      <c r="K32" s="23"/>
      <c r="L32" s="23"/>
      <c r="M32" s="24"/>
      <c r="N32" s="24"/>
      <c r="O32" s="280" t="str">
        <f>IF(Risk_Register2[[#This Row],[Tebygolrwydd ôl-liniaru]]="","",Risk_Register2[[#This Row],[Tebygolrwydd ôl-liniaru]]*Risk_Register2[[#This Row],[Effaith 
ôl-liniaru]])</f>
        <v/>
      </c>
    </row>
    <row r="33" spans="1:15" ht="40" customHeight="1" x14ac:dyDescent="0.45">
      <c r="A33" s="278">
        <f t="shared" si="0"/>
        <v>21</v>
      </c>
      <c r="B33" s="23"/>
      <c r="C33" s="23"/>
      <c r="D33" s="23"/>
      <c r="E33" s="23"/>
      <c r="F33" s="23"/>
      <c r="G33" s="23"/>
      <c r="H33" s="24"/>
      <c r="I33" s="24"/>
      <c r="J33" s="281" t="str">
        <f>IF(Risk_Register2[[#This Row],[Tebygolrwydd]]="","",Risk_Register2[[#This Row],[Ardrawiad]]*Risk_Register2[[#This Row],[Tebygolrwydd]])</f>
        <v/>
      </c>
      <c r="K33" s="23"/>
      <c r="L33" s="23"/>
      <c r="M33" s="24"/>
      <c r="N33" s="24"/>
      <c r="O33" s="280" t="str">
        <f>IF(Risk_Register2[[#This Row],[Tebygolrwydd ôl-liniaru]]="","",Risk_Register2[[#This Row],[Tebygolrwydd ôl-liniaru]]*Risk_Register2[[#This Row],[Effaith 
ôl-liniaru]])</f>
        <v/>
      </c>
    </row>
    <row r="34" spans="1:15" ht="40" customHeight="1" x14ac:dyDescent="0.45">
      <c r="A34" s="278">
        <f t="shared" si="0"/>
        <v>22</v>
      </c>
      <c r="B34" s="23"/>
      <c r="C34" s="23"/>
      <c r="D34" s="23"/>
      <c r="E34" s="23"/>
      <c r="F34" s="23"/>
      <c r="G34" s="23"/>
      <c r="H34" s="24"/>
      <c r="I34" s="24"/>
      <c r="J34" s="281" t="str">
        <f>IF(Risk_Register2[[#This Row],[Tebygolrwydd]]="","",Risk_Register2[[#This Row],[Ardrawiad]]*Risk_Register2[[#This Row],[Tebygolrwydd]])</f>
        <v/>
      </c>
      <c r="K34" s="23"/>
      <c r="L34" s="23"/>
      <c r="M34" s="24"/>
      <c r="N34" s="24"/>
      <c r="O34" s="280" t="str">
        <f>IF(Risk_Register2[[#This Row],[Tebygolrwydd ôl-liniaru]]="","",Risk_Register2[[#This Row],[Tebygolrwydd ôl-liniaru]]*Risk_Register2[[#This Row],[Effaith 
ôl-liniaru]])</f>
        <v/>
      </c>
    </row>
    <row r="35" spans="1:15" ht="40" customHeight="1" x14ac:dyDescent="0.45">
      <c r="A35" s="278">
        <f t="shared" si="0"/>
        <v>23</v>
      </c>
      <c r="B35" s="23"/>
      <c r="C35" s="23"/>
      <c r="D35" s="23"/>
      <c r="E35" s="23"/>
      <c r="F35" s="23"/>
      <c r="G35" s="23"/>
      <c r="H35" s="24"/>
      <c r="I35" s="24"/>
      <c r="J35" s="281" t="str">
        <f>IF(Risk_Register2[[#This Row],[Tebygolrwydd]]="","",Risk_Register2[[#This Row],[Ardrawiad]]*Risk_Register2[[#This Row],[Tebygolrwydd]])</f>
        <v/>
      </c>
      <c r="K35" s="23"/>
      <c r="L35" s="23"/>
      <c r="M35" s="24"/>
      <c r="N35" s="24"/>
      <c r="O35" s="280" t="str">
        <f>IF(Risk_Register2[[#This Row],[Tebygolrwydd ôl-liniaru]]="","",Risk_Register2[[#This Row],[Tebygolrwydd ôl-liniaru]]*Risk_Register2[[#This Row],[Effaith 
ôl-liniaru]])</f>
        <v/>
      </c>
    </row>
    <row r="36" spans="1:15" ht="40" customHeight="1" x14ac:dyDescent="0.45">
      <c r="A36" s="278">
        <f t="shared" si="0"/>
        <v>24</v>
      </c>
      <c r="B36" s="23"/>
      <c r="C36" s="23"/>
      <c r="D36" s="23"/>
      <c r="E36" s="23"/>
      <c r="F36" s="23"/>
      <c r="G36" s="23"/>
      <c r="H36" s="24"/>
      <c r="I36" s="24"/>
      <c r="J36" s="281" t="str">
        <f>IF(Risk_Register2[[#This Row],[Tebygolrwydd]]="","",Risk_Register2[[#This Row],[Ardrawiad]]*Risk_Register2[[#This Row],[Tebygolrwydd]])</f>
        <v/>
      </c>
      <c r="K36" s="23"/>
      <c r="L36" s="23"/>
      <c r="M36" s="24"/>
      <c r="N36" s="24"/>
      <c r="O36" s="280" t="str">
        <f>IF(Risk_Register2[[#This Row],[Tebygolrwydd ôl-liniaru]]="","",Risk_Register2[[#This Row],[Tebygolrwydd ôl-liniaru]]*Risk_Register2[[#This Row],[Effaith 
ôl-liniaru]])</f>
        <v/>
      </c>
    </row>
    <row r="37" spans="1:15" ht="40" customHeight="1" thickBot="1" x14ac:dyDescent="0.5">
      <c r="A37" s="279">
        <f t="shared" si="0"/>
        <v>25</v>
      </c>
      <c r="B37" s="28"/>
      <c r="C37" s="28"/>
      <c r="D37" s="28"/>
      <c r="E37" s="28"/>
      <c r="F37" s="28"/>
      <c r="G37" s="28"/>
      <c r="H37" s="29"/>
      <c r="I37" s="29"/>
      <c r="J37" s="281" t="str">
        <f>IF(Risk_Register2[[#This Row],[Tebygolrwydd]]="","",Risk_Register2[[#This Row],[Ardrawiad]]*Risk_Register2[[#This Row],[Tebygolrwydd]])</f>
        <v/>
      </c>
      <c r="K37" s="28"/>
      <c r="L37" s="28"/>
      <c r="M37" s="29"/>
      <c r="N37" s="29"/>
      <c r="O37" s="280" t="str">
        <f>IF(Risk_Register2[[#This Row],[Tebygolrwydd ôl-liniaru]]="","",Risk_Register2[[#This Row],[Tebygolrwydd ôl-liniaru]]*Risk_Register2[[#This Row],[Effaith 
ôl-liniaru]])</f>
        <v/>
      </c>
    </row>
    <row r="38" spans="1:15" ht="24" customHeight="1" x14ac:dyDescent="0.45"/>
    <row r="39" spans="1:15" ht="99.65" customHeight="1" x14ac:dyDescent="0.45">
      <c r="A39" s="21"/>
    </row>
    <row r="40" spans="1:15" ht="99.65" customHeight="1" x14ac:dyDescent="0.45"/>
    <row r="41" spans="1:15" ht="99.65" customHeight="1" x14ac:dyDescent="0.45"/>
    <row r="42" spans="1:15" ht="99.65" customHeight="1" x14ac:dyDescent="0.45"/>
    <row r="45" spans="1:15" ht="74.75" customHeight="1" x14ac:dyDescent="0.45"/>
  </sheetData>
  <sheetProtection algorithmName="SHA-512" hashValue="SxbeXa7fkyrH2mF8+MYeEfn7ogF8L9g7ZDnBqCDOmax3a4dkeNA7i4PaI2iMyYEBFM67JxGx3x7FwWQ9O+/nJw==" saltValue="31UdxHjdDc67gkc6Fj1kjg==" spinCount="100000" sheet="1" formatCells="0" formatColumns="0" formatRows="0" insertColumns="0" insertRows="0" selectLockedCells="1"/>
  <mergeCells count="8">
    <mergeCell ref="A9:O9"/>
    <mergeCell ref="A2:O2"/>
    <mergeCell ref="C6:E6"/>
    <mergeCell ref="A5:B5"/>
    <mergeCell ref="C5:E5"/>
    <mergeCell ref="A7:B7"/>
    <mergeCell ref="C7:E7"/>
    <mergeCell ref="A3:O3"/>
  </mergeCells>
  <conditionalFormatting sqref="J13:J37 O13:O37">
    <cfRule type="cellIs" dxfId="22" priority="1" operator="between">
      <formula>13</formula>
      <formula>25</formula>
    </cfRule>
    <cfRule type="cellIs" dxfId="21" priority="2" operator="between">
      <formula>5</formula>
      <formula>12</formula>
    </cfRule>
    <cfRule type="cellIs" dxfId="20" priority="3" operator="between">
      <formula>1</formula>
      <formula>4</formula>
    </cfRule>
  </conditionalFormatting>
  <dataValidations count="3">
    <dataValidation type="whole" allowBlank="1" showInputMessage="1" showErrorMessage="1" sqref="M13:N37 H13:I37" xr:uid="{3ECA0EA6-C6B9-468C-AF87-131BCD1FA1F7}">
      <formula1>1</formula1>
      <formula2>5</formula2>
    </dataValidation>
    <dataValidation allowBlank="1" showErrorMessage="1" promptTitle="Purpose" prompt="Name the item and its purpose" sqref="J13:L37 B13:G37 O13:O37" xr:uid="{F1B88834-D5EA-4BBC-924C-A8B5D4ACACE3}"/>
    <dataValidation allowBlank="1" showInputMessage="1" showErrorMessage="1" promptTitle="Guide for Risk Description" sqref="F11:G11" xr:uid="{33C6C18A-0BC2-464B-821F-36ED2CF027D3}"/>
  </dataValidations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>
    <oddHeader>&amp;R&amp;G</oddHeader>
    <oddFooter>&amp;C&amp;G</oddFooter>
  </headerFooter>
  <rowBreaks count="1" manualBreakCount="1">
    <brk id="38" max="14" man="1"/>
  </rowBreaks>
  <drawing r:id="rId2"/>
  <legacyDrawingHF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B11D5-50DB-4266-A99F-D8820AF7800C}">
  <sheetPr>
    <pageSetUpPr fitToPage="1"/>
  </sheetPr>
  <dimension ref="A1:AO9"/>
  <sheetViews>
    <sheetView showGridLines="0" zoomScaleNormal="100" workbookViewId="0">
      <selection activeCell="E14" sqref="E14"/>
    </sheetView>
  </sheetViews>
  <sheetFormatPr defaultColWidth="9.1796875" defaultRowHeight="16" x14ac:dyDescent="0.45"/>
  <cols>
    <col min="1" max="1" width="13.453125" style="19" customWidth="1"/>
    <col min="2" max="2" width="20.453125" style="19" customWidth="1"/>
    <col min="3" max="3" width="16.1796875" style="19" customWidth="1"/>
    <col min="4" max="4" width="26" style="19" customWidth="1"/>
    <col min="5" max="7" width="43.1796875" style="19" customWidth="1"/>
    <col min="8" max="8" width="17.453125" style="19" bestFit="1" customWidth="1"/>
    <col min="9" max="10" width="15.54296875" style="19" customWidth="1"/>
    <col min="11" max="11" width="45.1796875" style="19" customWidth="1"/>
    <col min="12" max="12" width="28.81640625" style="19" customWidth="1"/>
    <col min="13" max="14" width="17.81640625" style="19" customWidth="1"/>
    <col min="15" max="15" width="21" style="19" customWidth="1"/>
    <col min="16" max="16384" width="9.1796875" style="19"/>
  </cols>
  <sheetData>
    <row r="1" spans="1:41" ht="9.65" customHeight="1" x14ac:dyDescent="0.45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41" s="22" customFormat="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81" customFormat="1" ht="37" customHeight="1" x14ac:dyDescent="0.85">
      <c r="A3" s="476" t="s">
        <v>767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</row>
    <row r="4" spans="1:41" s="22" customFormat="1" ht="15.65" customHeight="1" thickBot="1" x14ac:dyDescent="0.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41" s="22" customFormat="1" ht="19.5" customHeight="1" thickBot="1" x14ac:dyDescent="0.5">
      <c r="A5" s="522" t="s">
        <v>359</v>
      </c>
      <c r="B5" s="523"/>
      <c r="C5" s="485" t="str">
        <f>IF('Crynodeb Prosiect'!$C$5="","",'Crynodeb Prosiect'!$C$5)</f>
        <v/>
      </c>
      <c r="D5" s="485"/>
      <c r="E5" s="486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41" s="22" customFormat="1" ht="19.5" customHeight="1" thickBot="1" x14ac:dyDescent="0.5">
      <c r="A6" s="380" t="s">
        <v>357</v>
      </c>
      <c r="B6" s="381"/>
      <c r="C6" s="485" t="str">
        <f>IF('Crynodeb Prosiect'!$C$6="","",'Crynodeb Prosiect'!$C$6)</f>
        <v/>
      </c>
      <c r="D6" s="485"/>
      <c r="E6" s="486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41" s="22" customFormat="1" ht="19.5" customHeight="1" thickBot="1" x14ac:dyDescent="0.5">
      <c r="A7" s="522" t="s">
        <v>358</v>
      </c>
      <c r="B7" s="523"/>
      <c r="C7" s="485" t="str">
        <f>IF('Crynodeb Prosiect'!$C$7="","",'Crynodeb Prosiect'!$C$7)</f>
        <v/>
      </c>
      <c r="D7" s="485"/>
      <c r="E7" s="486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41" x14ac:dyDescent="0.45">
      <c r="A8" s="275"/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</row>
    <row r="9" spans="1:41" s="20" customFormat="1" ht="37.75" customHeight="1" x14ac:dyDescent="0.45">
      <c r="A9" s="524" t="s">
        <v>769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5"/>
    </row>
  </sheetData>
  <sheetProtection algorithmName="SHA-512" hashValue="9rl883zpX1m+dpkk6clh4YOMAjf6HPif5Wmcv5/0QTKYspBlXG6PREsnerIQZpcKHOeaoCDWQ2mcurvhfCVeIw==" saltValue="ruMZ2Vp8XE9ZTWgRKh2c4Q==" spinCount="100000" sheet="1" formatCells="0" formatColumns="0" formatRows="0" insertColumns="0" insertRows="0" selectLockedCells="1"/>
  <mergeCells count="8">
    <mergeCell ref="A9:O9"/>
    <mergeCell ref="A2:O2"/>
    <mergeCell ref="A3:O3"/>
    <mergeCell ref="A5:B5"/>
    <mergeCell ref="C5:E5"/>
    <mergeCell ref="C6:E6"/>
    <mergeCell ref="A7:B7"/>
    <mergeCell ref="C7:E7"/>
  </mergeCells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>
    <oddHeader>&amp;R&amp;G</oddHeader>
    <oddFooter>&amp;C&amp;G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6795-C0E8-4DBE-A260-C66BF97AE697}">
  <sheetPr codeName="Sheet12"/>
  <dimension ref="A1:H55"/>
  <sheetViews>
    <sheetView workbookViewId="0">
      <selection activeCell="B27" sqref="B27"/>
    </sheetView>
  </sheetViews>
  <sheetFormatPr defaultRowHeight="14.5" x14ac:dyDescent="0.35"/>
  <cols>
    <col min="1" max="1" width="19.36328125" bestFit="1" customWidth="1"/>
    <col min="2" max="2" width="192.90625" bestFit="1" customWidth="1"/>
    <col min="3" max="3" width="22.90625" bestFit="1" customWidth="1"/>
    <col min="4" max="4" width="19.36328125" bestFit="1" customWidth="1"/>
  </cols>
  <sheetData>
    <row r="1" spans="1:8" x14ac:dyDescent="0.35">
      <c r="A1" s="222" t="s">
        <v>88</v>
      </c>
      <c r="B1" s="222" t="s">
        <v>26</v>
      </c>
      <c r="C1" s="222" t="s">
        <v>89</v>
      </c>
      <c r="D1" s="222" t="s">
        <v>88</v>
      </c>
      <c r="E1" s="222"/>
      <c r="F1" s="222"/>
      <c r="G1" s="222"/>
      <c r="H1" s="222"/>
    </row>
    <row r="2" spans="1:8" ht="15.5" x14ac:dyDescent="0.35">
      <c r="A2" s="223" t="s">
        <v>90</v>
      </c>
      <c r="B2" s="224" t="s">
        <v>536</v>
      </c>
      <c r="C2" s="225" t="s">
        <v>537</v>
      </c>
      <c r="D2" s="223" t="s">
        <v>90</v>
      </c>
      <c r="E2" s="222"/>
      <c r="F2" s="222"/>
      <c r="G2" s="222"/>
      <c r="H2" s="222"/>
    </row>
    <row r="3" spans="1:8" ht="15.5" x14ac:dyDescent="0.35">
      <c r="A3" s="223" t="s">
        <v>91</v>
      </c>
      <c r="B3" s="224" t="s">
        <v>538</v>
      </c>
      <c r="C3" s="225" t="s">
        <v>537</v>
      </c>
      <c r="D3" s="223" t="s">
        <v>91</v>
      </c>
      <c r="E3" s="222"/>
      <c r="F3" s="222"/>
      <c r="G3" s="222"/>
      <c r="H3" s="222"/>
    </row>
    <row r="4" spans="1:8" ht="15.5" x14ac:dyDescent="0.35">
      <c r="A4" s="223" t="s">
        <v>92</v>
      </c>
      <c r="B4" s="224" t="s">
        <v>539</v>
      </c>
      <c r="C4" s="225" t="s">
        <v>537</v>
      </c>
      <c r="D4" s="223" t="s">
        <v>92</v>
      </c>
      <c r="E4" s="222"/>
      <c r="F4" s="222"/>
      <c r="G4" s="222"/>
      <c r="H4" s="222"/>
    </row>
    <row r="5" spans="1:8" ht="15.5" x14ac:dyDescent="0.35">
      <c r="A5" s="223" t="s">
        <v>93</v>
      </c>
      <c r="B5" s="224" t="s">
        <v>540</v>
      </c>
      <c r="C5" s="225" t="s">
        <v>537</v>
      </c>
      <c r="D5" s="223" t="s">
        <v>93</v>
      </c>
      <c r="E5" s="222"/>
      <c r="F5" s="222"/>
      <c r="G5" s="222"/>
      <c r="H5" s="222"/>
    </row>
    <row r="6" spans="1:8" ht="15.5" x14ac:dyDescent="0.35">
      <c r="A6" s="223" t="s">
        <v>94</v>
      </c>
      <c r="B6" s="224" t="s">
        <v>541</v>
      </c>
      <c r="C6" s="225" t="s">
        <v>537</v>
      </c>
      <c r="D6" s="223" t="s">
        <v>94</v>
      </c>
      <c r="E6" s="222"/>
      <c r="F6" s="222"/>
      <c r="G6" s="222"/>
      <c r="H6" s="222"/>
    </row>
    <row r="7" spans="1:8" ht="15.5" x14ac:dyDescent="0.35">
      <c r="A7" s="223" t="s">
        <v>95</v>
      </c>
      <c r="B7" s="224" t="s">
        <v>542</v>
      </c>
      <c r="C7" s="225" t="s">
        <v>537</v>
      </c>
      <c r="D7" s="223" t="s">
        <v>95</v>
      </c>
      <c r="E7" s="222"/>
      <c r="F7" s="222"/>
      <c r="G7" s="222"/>
      <c r="H7" s="222"/>
    </row>
    <row r="8" spans="1:8" ht="15.5" x14ac:dyDescent="0.35">
      <c r="A8" s="223" t="s">
        <v>96</v>
      </c>
      <c r="B8" s="224" t="s">
        <v>543</v>
      </c>
      <c r="C8" s="225" t="s">
        <v>537</v>
      </c>
      <c r="D8" s="223" t="s">
        <v>96</v>
      </c>
      <c r="E8" s="222"/>
      <c r="F8" s="222"/>
      <c r="G8" s="222"/>
      <c r="H8" s="222"/>
    </row>
    <row r="9" spans="1:8" ht="15.5" x14ac:dyDescent="0.35">
      <c r="A9" s="223" t="s">
        <v>97</v>
      </c>
      <c r="B9" s="224" t="s">
        <v>544</v>
      </c>
      <c r="C9" s="225" t="s">
        <v>537</v>
      </c>
      <c r="D9" s="223" t="s">
        <v>97</v>
      </c>
      <c r="E9" s="222"/>
      <c r="F9" s="222"/>
      <c r="G9" s="222"/>
      <c r="H9" s="222"/>
    </row>
    <row r="10" spans="1:8" ht="15.5" x14ac:dyDescent="0.35">
      <c r="A10" s="223" t="s">
        <v>98</v>
      </c>
      <c r="B10" s="224" t="s">
        <v>545</v>
      </c>
      <c r="C10" s="225" t="s">
        <v>537</v>
      </c>
      <c r="D10" s="223" t="s">
        <v>98</v>
      </c>
      <c r="E10" s="222"/>
      <c r="F10" s="222"/>
      <c r="G10" s="222"/>
      <c r="H10" s="222"/>
    </row>
    <row r="11" spans="1:8" ht="15.5" x14ac:dyDescent="0.35">
      <c r="A11" s="223" t="s">
        <v>99</v>
      </c>
      <c r="B11" s="224" t="s">
        <v>546</v>
      </c>
      <c r="C11" s="225" t="s">
        <v>537</v>
      </c>
      <c r="D11" s="223" t="s">
        <v>99</v>
      </c>
      <c r="E11" s="222"/>
      <c r="F11" s="222"/>
      <c r="G11" s="222"/>
      <c r="H11" s="222"/>
    </row>
    <row r="12" spans="1:8" ht="15.5" x14ac:dyDescent="0.35">
      <c r="A12" s="223" t="s">
        <v>100</v>
      </c>
      <c r="B12" s="224" t="s">
        <v>547</v>
      </c>
      <c r="C12" s="225" t="s">
        <v>537</v>
      </c>
      <c r="D12" s="223" t="s">
        <v>100</v>
      </c>
      <c r="E12" s="222"/>
      <c r="F12" s="222"/>
      <c r="G12" s="222"/>
      <c r="H12" s="222"/>
    </row>
    <row r="13" spans="1:8" ht="15.5" x14ac:dyDescent="0.35">
      <c r="A13" s="223" t="s">
        <v>101</v>
      </c>
      <c r="B13" s="224" t="s">
        <v>548</v>
      </c>
      <c r="C13" s="225" t="s">
        <v>537</v>
      </c>
      <c r="D13" s="223" t="s">
        <v>101</v>
      </c>
      <c r="E13" s="222"/>
      <c r="F13" s="222"/>
      <c r="G13" s="222"/>
      <c r="H13" s="222"/>
    </row>
    <row r="14" spans="1:8" ht="15.5" x14ac:dyDescent="0.35">
      <c r="A14" s="223" t="s">
        <v>102</v>
      </c>
      <c r="B14" s="224" t="s">
        <v>549</v>
      </c>
      <c r="C14" s="225" t="s">
        <v>537</v>
      </c>
      <c r="D14" s="223" t="s">
        <v>102</v>
      </c>
      <c r="E14" s="222"/>
      <c r="F14" s="222"/>
      <c r="G14" s="222"/>
      <c r="H14" s="222"/>
    </row>
    <row r="15" spans="1:8" ht="15.5" x14ac:dyDescent="0.35">
      <c r="A15" s="223" t="s">
        <v>103</v>
      </c>
      <c r="B15" s="224" t="s">
        <v>550</v>
      </c>
      <c r="C15" s="225" t="s">
        <v>537</v>
      </c>
      <c r="D15" s="223" t="s">
        <v>103</v>
      </c>
      <c r="E15" s="222"/>
      <c r="F15" s="222"/>
      <c r="G15" s="222"/>
      <c r="H15" s="222"/>
    </row>
    <row r="16" spans="1:8" ht="15.5" x14ac:dyDescent="0.35">
      <c r="A16" s="223" t="s">
        <v>104</v>
      </c>
      <c r="B16" s="224" t="s">
        <v>551</v>
      </c>
      <c r="C16" s="225" t="s">
        <v>537</v>
      </c>
      <c r="D16" s="223" t="s">
        <v>104</v>
      </c>
      <c r="E16" s="222"/>
      <c r="F16" s="222"/>
      <c r="G16" s="222"/>
      <c r="H16" s="222"/>
    </row>
    <row r="17" spans="1:8" ht="15.5" x14ac:dyDescent="0.35">
      <c r="A17" s="223" t="s">
        <v>105</v>
      </c>
      <c r="B17" s="224" t="s">
        <v>552</v>
      </c>
      <c r="C17" s="226" t="s">
        <v>459</v>
      </c>
      <c r="D17" s="223" t="s">
        <v>105</v>
      </c>
      <c r="E17" s="222"/>
      <c r="F17" s="222"/>
      <c r="G17" s="222"/>
      <c r="H17" s="222"/>
    </row>
    <row r="18" spans="1:8" ht="15.5" x14ac:dyDescent="0.35">
      <c r="A18" s="223" t="s">
        <v>106</v>
      </c>
      <c r="B18" s="224" t="s">
        <v>553</v>
      </c>
      <c r="C18" s="226" t="s">
        <v>459</v>
      </c>
      <c r="D18" s="223" t="s">
        <v>106</v>
      </c>
      <c r="E18" s="222"/>
      <c r="F18" s="222"/>
      <c r="G18" s="222"/>
      <c r="H18" s="222"/>
    </row>
    <row r="19" spans="1:8" ht="15.5" x14ac:dyDescent="0.35">
      <c r="A19" s="223" t="s">
        <v>107</v>
      </c>
      <c r="B19" s="224" t="s">
        <v>554</v>
      </c>
      <c r="C19" s="226" t="s">
        <v>459</v>
      </c>
      <c r="D19" s="223" t="s">
        <v>107</v>
      </c>
      <c r="E19" s="222"/>
      <c r="F19" s="222"/>
      <c r="G19" s="222"/>
      <c r="H19" s="222"/>
    </row>
    <row r="20" spans="1:8" ht="15.5" x14ac:dyDescent="0.35">
      <c r="A20" s="223" t="s">
        <v>108</v>
      </c>
      <c r="B20" s="224" t="s">
        <v>555</v>
      </c>
      <c r="C20" s="226" t="s">
        <v>459</v>
      </c>
      <c r="D20" s="223" t="s">
        <v>108</v>
      </c>
      <c r="E20" s="222"/>
      <c r="F20" s="222"/>
      <c r="G20" s="222"/>
      <c r="H20" s="222"/>
    </row>
    <row r="21" spans="1:8" ht="15.5" x14ac:dyDescent="0.35">
      <c r="A21" s="223" t="s">
        <v>109</v>
      </c>
      <c r="B21" s="224" t="s">
        <v>556</v>
      </c>
      <c r="C21" s="226" t="s">
        <v>459</v>
      </c>
      <c r="D21" s="223" t="s">
        <v>109</v>
      </c>
      <c r="E21" s="222"/>
      <c r="F21" s="222"/>
      <c r="G21" s="222"/>
      <c r="H21" s="222"/>
    </row>
    <row r="22" spans="1:8" ht="15.5" x14ac:dyDescent="0.35">
      <c r="A22" s="223" t="s">
        <v>110</v>
      </c>
      <c r="B22" s="224" t="s">
        <v>557</v>
      </c>
      <c r="C22" s="226" t="s">
        <v>459</v>
      </c>
      <c r="D22" s="223" t="s">
        <v>110</v>
      </c>
      <c r="E22" s="222"/>
      <c r="F22" s="222"/>
      <c r="G22" s="222"/>
      <c r="H22" s="222"/>
    </row>
    <row r="23" spans="1:8" ht="15.5" x14ac:dyDescent="0.35">
      <c r="A23" s="223" t="s">
        <v>111</v>
      </c>
      <c r="B23" s="224" t="s">
        <v>558</v>
      </c>
      <c r="C23" s="226" t="s">
        <v>459</v>
      </c>
      <c r="D23" s="223" t="s">
        <v>111</v>
      </c>
      <c r="E23" s="222"/>
      <c r="F23" s="222"/>
      <c r="G23" s="222"/>
      <c r="H23" s="222"/>
    </row>
    <row r="24" spans="1:8" ht="15.5" x14ac:dyDescent="0.35">
      <c r="A24" s="223" t="s">
        <v>112</v>
      </c>
      <c r="B24" s="224" t="s">
        <v>559</v>
      </c>
      <c r="C24" s="226" t="s">
        <v>459</v>
      </c>
      <c r="D24" s="223" t="s">
        <v>112</v>
      </c>
      <c r="E24" s="222"/>
      <c r="F24" s="222"/>
      <c r="G24" s="222"/>
      <c r="H24" s="222"/>
    </row>
    <row r="25" spans="1:8" ht="15.5" x14ac:dyDescent="0.35">
      <c r="A25" s="223" t="s">
        <v>113</v>
      </c>
      <c r="B25" s="224" t="s">
        <v>560</v>
      </c>
      <c r="C25" s="226" t="s">
        <v>459</v>
      </c>
      <c r="D25" s="223" t="s">
        <v>113</v>
      </c>
      <c r="E25" s="222"/>
      <c r="F25" s="222"/>
      <c r="G25" s="222"/>
      <c r="H25" s="222"/>
    </row>
    <row r="26" spans="1:8" ht="15.5" x14ac:dyDescent="0.35">
      <c r="A26" s="223" t="s">
        <v>114</v>
      </c>
      <c r="B26" s="224" t="s">
        <v>561</v>
      </c>
      <c r="C26" s="226" t="s">
        <v>459</v>
      </c>
      <c r="D26" s="223" t="s">
        <v>114</v>
      </c>
      <c r="E26" s="222"/>
      <c r="F26" s="222"/>
      <c r="G26" s="222"/>
      <c r="H26" s="222"/>
    </row>
    <row r="27" spans="1:8" ht="15.5" x14ac:dyDescent="0.35">
      <c r="A27" s="223" t="s">
        <v>115</v>
      </c>
      <c r="B27" s="224" t="s">
        <v>562</v>
      </c>
      <c r="C27" s="226" t="s">
        <v>459</v>
      </c>
      <c r="D27" s="223" t="s">
        <v>115</v>
      </c>
      <c r="E27" s="222"/>
      <c r="F27" s="222"/>
      <c r="G27" s="222"/>
      <c r="H27" s="222"/>
    </row>
    <row r="28" spans="1:8" ht="15.5" x14ac:dyDescent="0.35">
      <c r="A28" s="223" t="s">
        <v>116</v>
      </c>
      <c r="B28" s="224" t="s">
        <v>563</v>
      </c>
      <c r="C28" s="226" t="s">
        <v>459</v>
      </c>
      <c r="D28" s="223" t="s">
        <v>116</v>
      </c>
      <c r="E28" s="222"/>
      <c r="F28" s="222"/>
      <c r="G28" s="222"/>
      <c r="H28" s="222"/>
    </row>
    <row r="29" spans="1:8" ht="15.5" x14ac:dyDescent="0.35">
      <c r="A29" s="223" t="s">
        <v>117</v>
      </c>
      <c r="B29" s="224" t="s">
        <v>564</v>
      </c>
      <c r="C29" s="226" t="s">
        <v>459</v>
      </c>
      <c r="D29" s="223" t="s">
        <v>117</v>
      </c>
      <c r="E29" s="222"/>
      <c r="F29" s="222"/>
      <c r="G29" s="222"/>
      <c r="H29" s="222"/>
    </row>
    <row r="30" spans="1:8" ht="15.5" x14ac:dyDescent="0.35">
      <c r="A30" s="223" t="s">
        <v>118</v>
      </c>
      <c r="B30" s="224" t="s">
        <v>565</v>
      </c>
      <c r="C30" s="226" t="s">
        <v>459</v>
      </c>
      <c r="D30" s="223" t="s">
        <v>118</v>
      </c>
      <c r="E30" s="222"/>
      <c r="F30" s="222"/>
      <c r="G30" s="222"/>
      <c r="H30" s="222"/>
    </row>
    <row r="31" spans="1:8" ht="15.5" x14ac:dyDescent="0.35">
      <c r="A31" s="223" t="s">
        <v>119</v>
      </c>
      <c r="B31" s="224" t="s">
        <v>566</v>
      </c>
      <c r="C31" s="226" t="s">
        <v>459</v>
      </c>
      <c r="D31" s="223" t="s">
        <v>119</v>
      </c>
      <c r="E31" s="222"/>
      <c r="F31" s="222"/>
      <c r="G31" s="222"/>
      <c r="H31" s="222"/>
    </row>
    <row r="32" spans="1:8" ht="15.5" x14ac:dyDescent="0.35">
      <c r="A32" s="223" t="s">
        <v>120</v>
      </c>
      <c r="B32" s="224" t="s">
        <v>567</v>
      </c>
      <c r="C32" s="226" t="s">
        <v>459</v>
      </c>
      <c r="D32" s="223" t="s">
        <v>120</v>
      </c>
      <c r="E32" s="222"/>
      <c r="F32" s="222"/>
      <c r="G32" s="222"/>
      <c r="H32" s="222"/>
    </row>
    <row r="33" spans="1:8" ht="15.5" x14ac:dyDescent="0.35">
      <c r="A33" s="223" t="s">
        <v>121</v>
      </c>
      <c r="B33" s="224" t="s">
        <v>568</v>
      </c>
      <c r="C33" s="226" t="s">
        <v>459</v>
      </c>
      <c r="D33" s="223" t="s">
        <v>121</v>
      </c>
      <c r="E33" s="222"/>
      <c r="F33" s="222"/>
      <c r="G33" s="222"/>
      <c r="H33" s="222"/>
    </row>
    <row r="34" spans="1:8" ht="15.5" x14ac:dyDescent="0.35">
      <c r="A34" s="223" t="s">
        <v>122</v>
      </c>
      <c r="B34" s="224" t="s">
        <v>569</v>
      </c>
      <c r="C34" s="226" t="s">
        <v>459</v>
      </c>
      <c r="D34" s="223" t="s">
        <v>122</v>
      </c>
      <c r="E34" s="222"/>
      <c r="F34" s="222"/>
      <c r="G34" s="222"/>
      <c r="H34" s="222"/>
    </row>
    <row r="35" spans="1:8" ht="15.5" x14ac:dyDescent="0.35">
      <c r="A35" s="223" t="s">
        <v>123</v>
      </c>
      <c r="B35" s="224" t="s">
        <v>570</v>
      </c>
      <c r="C35" s="227" t="s">
        <v>460</v>
      </c>
      <c r="D35" s="223" t="s">
        <v>123</v>
      </c>
      <c r="E35" s="222"/>
      <c r="F35" s="222"/>
      <c r="G35" s="222"/>
      <c r="H35" s="222"/>
    </row>
    <row r="36" spans="1:8" ht="15.5" x14ac:dyDescent="0.35">
      <c r="A36" s="223" t="s">
        <v>124</v>
      </c>
      <c r="B36" s="224" t="s">
        <v>571</v>
      </c>
      <c r="C36" s="227" t="s">
        <v>460</v>
      </c>
      <c r="D36" s="223" t="s">
        <v>124</v>
      </c>
      <c r="E36" s="222"/>
      <c r="F36" s="222"/>
      <c r="G36" s="222"/>
      <c r="H36" s="222"/>
    </row>
    <row r="37" spans="1:8" ht="15.5" x14ac:dyDescent="0.35">
      <c r="A37" s="223" t="s">
        <v>125</v>
      </c>
      <c r="B37" s="224" t="s">
        <v>572</v>
      </c>
      <c r="C37" s="227" t="s">
        <v>460</v>
      </c>
      <c r="D37" s="223" t="s">
        <v>125</v>
      </c>
      <c r="E37" s="222"/>
      <c r="F37" s="222"/>
      <c r="G37" s="222"/>
      <c r="H37" s="222"/>
    </row>
    <row r="38" spans="1:8" ht="15.5" x14ac:dyDescent="0.35">
      <c r="A38" s="223" t="s">
        <v>126</v>
      </c>
      <c r="B38" s="224" t="s">
        <v>573</v>
      </c>
      <c r="C38" s="227" t="s">
        <v>460</v>
      </c>
      <c r="D38" s="223" t="s">
        <v>126</v>
      </c>
      <c r="E38" s="222"/>
      <c r="F38" s="222"/>
      <c r="G38" s="222"/>
      <c r="H38" s="222"/>
    </row>
    <row r="39" spans="1:8" ht="15.5" x14ac:dyDescent="0.35">
      <c r="A39" s="223" t="s">
        <v>127</v>
      </c>
      <c r="B39" s="224" t="s">
        <v>574</v>
      </c>
      <c r="C39" s="227" t="s">
        <v>460</v>
      </c>
      <c r="D39" s="223" t="s">
        <v>127</v>
      </c>
      <c r="E39" s="222"/>
      <c r="F39" s="222"/>
      <c r="G39" s="222"/>
      <c r="H39" s="222"/>
    </row>
    <row r="40" spans="1:8" ht="15.5" x14ac:dyDescent="0.35">
      <c r="A40" s="223" t="s">
        <v>128</v>
      </c>
      <c r="B40" s="224" t="s">
        <v>575</v>
      </c>
      <c r="C40" s="227" t="s">
        <v>460</v>
      </c>
      <c r="D40" s="223" t="s">
        <v>128</v>
      </c>
      <c r="E40" s="222"/>
      <c r="F40" s="222"/>
      <c r="G40" s="222"/>
      <c r="H40" s="222"/>
    </row>
    <row r="41" spans="1:8" ht="15.5" x14ac:dyDescent="0.35">
      <c r="A41" s="223" t="s">
        <v>129</v>
      </c>
      <c r="B41" s="224" t="s">
        <v>576</v>
      </c>
      <c r="C41" s="227" t="s">
        <v>460</v>
      </c>
      <c r="D41" s="223" t="s">
        <v>129</v>
      </c>
      <c r="E41" s="222"/>
      <c r="F41" s="222"/>
      <c r="G41" s="222"/>
      <c r="H41" s="222"/>
    </row>
    <row r="42" spans="1:8" ht="15.5" x14ac:dyDescent="0.35">
      <c r="A42" s="223" t="s">
        <v>130</v>
      </c>
      <c r="B42" s="224" t="s">
        <v>577</v>
      </c>
      <c r="C42" s="227" t="s">
        <v>460</v>
      </c>
      <c r="D42" s="223" t="s">
        <v>130</v>
      </c>
      <c r="E42" s="222"/>
      <c r="F42" s="222"/>
      <c r="G42" s="222"/>
      <c r="H42" s="222"/>
    </row>
    <row r="43" spans="1:8" ht="15.5" x14ac:dyDescent="0.35">
      <c r="A43" s="223" t="s">
        <v>131</v>
      </c>
      <c r="B43" s="224" t="s">
        <v>578</v>
      </c>
      <c r="C43" s="227" t="s">
        <v>460</v>
      </c>
      <c r="D43" s="223" t="s">
        <v>131</v>
      </c>
      <c r="E43" s="222"/>
      <c r="F43" s="222"/>
      <c r="G43" s="222"/>
      <c r="H43" s="222"/>
    </row>
    <row r="44" spans="1:8" ht="15.5" x14ac:dyDescent="0.35">
      <c r="A44" s="223" t="s">
        <v>132</v>
      </c>
      <c r="B44" s="224" t="s">
        <v>579</v>
      </c>
      <c r="C44" s="227" t="s">
        <v>460</v>
      </c>
      <c r="D44" s="223" t="s">
        <v>132</v>
      </c>
      <c r="E44" s="222"/>
      <c r="F44" s="222"/>
      <c r="G44" s="222"/>
      <c r="H44" s="222"/>
    </row>
    <row r="45" spans="1:8" ht="15.5" x14ac:dyDescent="0.35">
      <c r="A45" s="223" t="s">
        <v>133</v>
      </c>
      <c r="B45" s="224" t="s">
        <v>580</v>
      </c>
      <c r="C45" s="228" t="s">
        <v>372</v>
      </c>
      <c r="D45" s="223" t="s">
        <v>133</v>
      </c>
      <c r="E45" s="222"/>
      <c r="F45" s="222"/>
      <c r="G45" s="222"/>
      <c r="H45" s="222"/>
    </row>
    <row r="46" spans="1:8" ht="15.5" x14ac:dyDescent="0.35">
      <c r="A46" s="223" t="s">
        <v>134</v>
      </c>
      <c r="B46" s="224" t="s">
        <v>581</v>
      </c>
      <c r="C46" s="228" t="s">
        <v>372</v>
      </c>
      <c r="D46" s="223" t="s">
        <v>134</v>
      </c>
      <c r="E46" s="222"/>
      <c r="F46" s="222"/>
      <c r="G46" s="222"/>
      <c r="H46" s="222"/>
    </row>
    <row r="47" spans="1:8" ht="15.5" x14ac:dyDescent="0.35">
      <c r="A47" s="223" t="s">
        <v>135</v>
      </c>
      <c r="B47" s="224" t="s">
        <v>582</v>
      </c>
      <c r="C47" s="228" t="s">
        <v>372</v>
      </c>
      <c r="D47" s="223" t="s">
        <v>135</v>
      </c>
      <c r="E47" s="222"/>
      <c r="F47" s="222"/>
      <c r="G47" s="222"/>
      <c r="H47" s="222"/>
    </row>
    <row r="48" spans="1:8" ht="15.5" x14ac:dyDescent="0.35">
      <c r="A48" s="223" t="s">
        <v>136</v>
      </c>
      <c r="B48" s="224" t="s">
        <v>583</v>
      </c>
      <c r="C48" s="228" t="s">
        <v>372</v>
      </c>
      <c r="D48" s="223" t="s">
        <v>136</v>
      </c>
      <c r="E48" s="222"/>
      <c r="F48" s="222"/>
      <c r="G48" s="222"/>
      <c r="H48" s="222"/>
    </row>
    <row r="49" spans="1:8" ht="15.5" x14ac:dyDescent="0.35">
      <c r="A49" s="223" t="s">
        <v>137</v>
      </c>
      <c r="B49" s="224" t="s">
        <v>584</v>
      </c>
      <c r="C49" s="228" t="s">
        <v>372</v>
      </c>
      <c r="D49" s="223" t="s">
        <v>137</v>
      </c>
      <c r="E49" s="222"/>
      <c r="F49" s="222"/>
      <c r="G49" s="222"/>
      <c r="H49" s="222"/>
    </row>
    <row r="50" spans="1:8" ht="15.5" x14ac:dyDescent="0.35">
      <c r="A50" s="223" t="s">
        <v>138</v>
      </c>
      <c r="B50" s="224" t="s">
        <v>585</v>
      </c>
      <c r="C50" s="228" t="s">
        <v>372</v>
      </c>
      <c r="D50" s="223" t="s">
        <v>138</v>
      </c>
      <c r="E50" s="222"/>
      <c r="F50" s="222"/>
      <c r="G50" s="222"/>
      <c r="H50" s="222"/>
    </row>
    <row r="51" spans="1:8" ht="15.5" x14ac:dyDescent="0.35">
      <c r="A51" s="223" t="s">
        <v>139</v>
      </c>
      <c r="B51" s="224" t="s">
        <v>586</v>
      </c>
      <c r="C51" s="228" t="s">
        <v>372</v>
      </c>
      <c r="D51" s="223" t="s">
        <v>139</v>
      </c>
      <c r="E51" s="222"/>
      <c r="F51" s="222"/>
      <c r="G51" s="222"/>
      <c r="H51" s="222"/>
    </row>
    <row r="52" spans="1:8" ht="15.5" x14ac:dyDescent="0.35">
      <c r="A52" s="223" t="s">
        <v>140</v>
      </c>
      <c r="B52" s="224" t="s">
        <v>587</v>
      </c>
      <c r="C52" s="228" t="s">
        <v>372</v>
      </c>
      <c r="D52" s="223" t="s">
        <v>140</v>
      </c>
      <c r="E52" s="222"/>
      <c r="F52" s="222"/>
      <c r="G52" s="222"/>
      <c r="H52" s="222"/>
    </row>
    <row r="53" spans="1:8" ht="15.5" x14ac:dyDescent="0.35">
      <c r="A53" s="223" t="s">
        <v>141</v>
      </c>
      <c r="B53" s="224" t="s">
        <v>588</v>
      </c>
      <c r="C53" s="228" t="s">
        <v>372</v>
      </c>
      <c r="D53" s="223" t="s">
        <v>141</v>
      </c>
      <c r="E53" s="222"/>
      <c r="F53" s="222"/>
      <c r="G53" s="222"/>
      <c r="H53" s="222"/>
    </row>
    <row r="54" spans="1:8" ht="15.5" x14ac:dyDescent="0.35">
      <c r="A54" s="223" t="s">
        <v>142</v>
      </c>
      <c r="B54" s="224" t="s">
        <v>589</v>
      </c>
      <c r="C54" s="228" t="s">
        <v>372</v>
      </c>
      <c r="D54" s="223" t="s">
        <v>142</v>
      </c>
      <c r="E54" s="222"/>
      <c r="F54" s="222"/>
      <c r="G54" s="222"/>
      <c r="H54" s="222"/>
    </row>
    <row r="55" spans="1:8" x14ac:dyDescent="0.35">
      <c r="A55" s="222"/>
      <c r="B55" s="222"/>
      <c r="C55" s="222"/>
      <c r="D55" s="222"/>
      <c r="E55" s="222"/>
      <c r="F55" s="222"/>
      <c r="G55" s="222"/>
      <c r="H55" s="222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C660-18B4-4A1E-8E67-C859DF4A461B}">
  <sheetPr codeName="Sheet13">
    <tabColor theme="8" tint="0.79998168889431442"/>
  </sheetPr>
  <dimension ref="A1:I62"/>
  <sheetViews>
    <sheetView topLeftCell="A48" workbookViewId="0">
      <selection activeCell="C61" sqref="C61"/>
    </sheetView>
  </sheetViews>
  <sheetFormatPr defaultColWidth="8.90625" defaultRowHeight="12" x14ac:dyDescent="0.3"/>
  <cols>
    <col min="1" max="1" width="45.1796875" style="386" customWidth="1"/>
    <col min="2" max="2" width="22.453125" style="386" customWidth="1"/>
    <col min="3" max="3" width="45.1796875" style="386" customWidth="1"/>
    <col min="4" max="4" width="22.453125" style="386" customWidth="1"/>
    <col min="5" max="5" width="8.90625" style="386"/>
    <col min="6" max="6" width="21.81640625" style="386" customWidth="1"/>
    <col min="7" max="7" width="22.81640625" style="386" customWidth="1"/>
    <col min="8" max="8" width="38.1796875" style="386" customWidth="1"/>
    <col min="9" max="9" width="22.81640625" style="386" customWidth="1"/>
    <col min="10" max="16384" width="8.90625" style="386"/>
  </cols>
  <sheetData>
    <row r="1" spans="1:9" x14ac:dyDescent="0.3">
      <c r="A1" s="385" t="s">
        <v>714</v>
      </c>
      <c r="B1" s="385" t="s">
        <v>10</v>
      </c>
      <c r="C1" s="385"/>
      <c r="D1" s="385" t="s">
        <v>10</v>
      </c>
      <c r="F1" s="385" t="s">
        <v>0</v>
      </c>
      <c r="G1" s="385" t="s">
        <v>10</v>
      </c>
      <c r="H1" s="385" t="s">
        <v>742</v>
      </c>
      <c r="I1" s="385" t="s">
        <v>10</v>
      </c>
    </row>
    <row r="2" spans="1:9" ht="36" x14ac:dyDescent="0.3">
      <c r="A2" s="387" t="s">
        <v>143</v>
      </c>
      <c r="B2" s="388" t="s">
        <v>144</v>
      </c>
      <c r="C2" s="387" t="s">
        <v>615</v>
      </c>
      <c r="D2" s="389" t="s">
        <v>718</v>
      </c>
      <c r="F2" s="390" t="s">
        <v>40</v>
      </c>
      <c r="G2" s="390" t="s">
        <v>145</v>
      </c>
      <c r="H2" s="397" t="s">
        <v>689</v>
      </c>
      <c r="I2" s="390" t="s">
        <v>759</v>
      </c>
    </row>
    <row r="3" spans="1:9" ht="24" x14ac:dyDescent="0.3">
      <c r="A3" s="387" t="s">
        <v>146</v>
      </c>
      <c r="B3" s="388" t="s">
        <v>144</v>
      </c>
      <c r="C3" s="387" t="s">
        <v>629</v>
      </c>
      <c r="D3" s="389" t="s">
        <v>718</v>
      </c>
      <c r="F3" s="391" t="s">
        <v>66</v>
      </c>
      <c r="G3" s="392" t="s">
        <v>147</v>
      </c>
      <c r="H3" s="397" t="s">
        <v>708</v>
      </c>
      <c r="I3" s="392" t="s">
        <v>727</v>
      </c>
    </row>
    <row r="4" spans="1:9" ht="36" x14ac:dyDescent="0.3">
      <c r="A4" s="387" t="s">
        <v>148</v>
      </c>
      <c r="B4" s="388" t="s">
        <v>144</v>
      </c>
      <c r="C4" s="387" t="s">
        <v>622</v>
      </c>
      <c r="D4" s="389" t="s">
        <v>718</v>
      </c>
      <c r="F4" s="391" t="s">
        <v>42</v>
      </c>
      <c r="G4" s="392" t="s">
        <v>149</v>
      </c>
      <c r="H4" s="397" t="s">
        <v>700</v>
      </c>
      <c r="I4" s="392" t="s">
        <v>727</v>
      </c>
    </row>
    <row r="5" spans="1:9" x14ac:dyDescent="0.3">
      <c r="A5" s="387" t="s">
        <v>150</v>
      </c>
      <c r="B5" s="388" t="s">
        <v>151</v>
      </c>
      <c r="C5" s="387" t="s">
        <v>631</v>
      </c>
      <c r="D5" s="389" t="s">
        <v>151</v>
      </c>
      <c r="F5" s="391" t="s">
        <v>72</v>
      </c>
      <c r="G5" s="392" t="s">
        <v>149</v>
      </c>
      <c r="H5" s="397" t="s">
        <v>710</v>
      </c>
      <c r="I5" s="392" t="s">
        <v>727</v>
      </c>
    </row>
    <row r="6" spans="1:9" ht="24" x14ac:dyDescent="0.3">
      <c r="A6" s="387" t="s">
        <v>152</v>
      </c>
      <c r="B6" s="388" t="s">
        <v>153</v>
      </c>
      <c r="C6" s="387" t="s">
        <v>630</v>
      </c>
      <c r="D6" s="389" t="s">
        <v>719</v>
      </c>
      <c r="F6" s="391" t="s">
        <v>45</v>
      </c>
      <c r="G6" s="392" t="s">
        <v>149</v>
      </c>
      <c r="H6" s="397" t="s">
        <v>701</v>
      </c>
      <c r="I6" s="392" t="s">
        <v>727</v>
      </c>
    </row>
    <row r="7" spans="1:9" ht="24" x14ac:dyDescent="0.3">
      <c r="A7" s="387" t="s">
        <v>154</v>
      </c>
      <c r="B7" s="388" t="s">
        <v>144</v>
      </c>
      <c r="C7" s="387" t="s">
        <v>618</v>
      </c>
      <c r="D7" s="389" t="s">
        <v>718</v>
      </c>
      <c r="F7" s="391" t="s">
        <v>51</v>
      </c>
      <c r="G7" s="392" t="s">
        <v>147</v>
      </c>
      <c r="H7" s="397" t="s">
        <v>703</v>
      </c>
      <c r="I7" s="392" t="s">
        <v>727</v>
      </c>
    </row>
    <row r="8" spans="1:9" ht="24" x14ac:dyDescent="0.3">
      <c r="A8" s="387" t="s">
        <v>155</v>
      </c>
      <c r="B8" s="388" t="s">
        <v>156</v>
      </c>
      <c r="C8" s="387" t="s">
        <v>616</v>
      </c>
      <c r="D8" s="389" t="s">
        <v>715</v>
      </c>
      <c r="F8" s="391" t="s">
        <v>48</v>
      </c>
      <c r="G8" s="392" t="s">
        <v>157</v>
      </c>
      <c r="H8" s="397" t="s">
        <v>702</v>
      </c>
      <c r="I8" s="392" t="s">
        <v>750</v>
      </c>
    </row>
    <row r="9" spans="1:9" x14ac:dyDescent="0.3">
      <c r="A9" s="387" t="s">
        <v>158</v>
      </c>
      <c r="B9" s="388" t="s">
        <v>144</v>
      </c>
      <c r="C9" s="387" t="s">
        <v>617</v>
      </c>
      <c r="D9" s="389" t="s">
        <v>718</v>
      </c>
      <c r="F9" s="391" t="s">
        <v>60</v>
      </c>
      <c r="G9" s="393" t="s">
        <v>149</v>
      </c>
      <c r="H9" s="397" t="s">
        <v>706</v>
      </c>
      <c r="I9" s="392" t="s">
        <v>727</v>
      </c>
    </row>
    <row r="10" spans="1:9" ht="48" x14ac:dyDescent="0.3">
      <c r="A10" s="387" t="s">
        <v>159</v>
      </c>
      <c r="B10" s="388" t="s">
        <v>159</v>
      </c>
      <c r="C10" s="387" t="s">
        <v>634</v>
      </c>
      <c r="D10" s="394" t="s">
        <v>634</v>
      </c>
      <c r="F10" s="391" t="s">
        <v>57</v>
      </c>
      <c r="G10" s="392" t="s">
        <v>160</v>
      </c>
      <c r="H10" s="397" t="s">
        <v>705</v>
      </c>
      <c r="I10" s="392" t="s">
        <v>751</v>
      </c>
    </row>
    <row r="11" spans="1:9" ht="24" x14ac:dyDescent="0.3">
      <c r="A11" s="387" t="s">
        <v>161</v>
      </c>
      <c r="B11" s="388" t="s">
        <v>162</v>
      </c>
      <c r="C11" s="387" t="s">
        <v>627</v>
      </c>
      <c r="D11" s="389" t="s">
        <v>720</v>
      </c>
      <c r="F11" s="391" t="s">
        <v>33</v>
      </c>
      <c r="G11" s="391" t="s">
        <v>147</v>
      </c>
      <c r="H11" s="397" t="s">
        <v>699</v>
      </c>
      <c r="I11" s="392" t="s">
        <v>727</v>
      </c>
    </row>
    <row r="12" spans="1:9" ht="24" x14ac:dyDescent="0.3">
      <c r="A12" s="387" t="s">
        <v>163</v>
      </c>
      <c r="B12" s="388" t="s">
        <v>164</v>
      </c>
      <c r="C12" s="387" t="s">
        <v>640</v>
      </c>
      <c r="D12" s="389" t="s">
        <v>721</v>
      </c>
      <c r="F12" s="391" t="s">
        <v>75</v>
      </c>
      <c r="G12" s="391" t="s">
        <v>165</v>
      </c>
      <c r="H12" s="397" t="s">
        <v>711</v>
      </c>
      <c r="I12" s="391" t="s">
        <v>752</v>
      </c>
    </row>
    <row r="13" spans="1:9" ht="24" x14ac:dyDescent="0.3">
      <c r="A13" s="387" t="s">
        <v>166</v>
      </c>
      <c r="B13" s="388" t="s">
        <v>167</v>
      </c>
      <c r="C13" s="387" t="s">
        <v>772</v>
      </c>
      <c r="D13" s="389" t="s">
        <v>722</v>
      </c>
      <c r="F13" s="391" t="s">
        <v>82</v>
      </c>
      <c r="G13" s="391" t="s">
        <v>167</v>
      </c>
      <c r="H13" s="397" t="s">
        <v>713</v>
      </c>
      <c r="I13" s="391" t="s">
        <v>723</v>
      </c>
    </row>
    <row r="14" spans="1:9" ht="36" x14ac:dyDescent="0.3">
      <c r="A14" s="387" t="s">
        <v>168</v>
      </c>
      <c r="B14" s="388" t="s">
        <v>167</v>
      </c>
      <c r="C14" s="387" t="s">
        <v>642</v>
      </c>
      <c r="D14" s="389" t="s">
        <v>723</v>
      </c>
      <c r="F14" s="391" t="s">
        <v>54</v>
      </c>
      <c r="G14" s="391" t="s">
        <v>169</v>
      </c>
      <c r="H14" s="397" t="s">
        <v>704</v>
      </c>
      <c r="I14" s="391" t="s">
        <v>762</v>
      </c>
    </row>
    <row r="15" spans="1:9" ht="36" x14ac:dyDescent="0.3">
      <c r="A15" s="387" t="s">
        <v>170</v>
      </c>
      <c r="B15" s="388" t="s">
        <v>171</v>
      </c>
      <c r="C15" s="387" t="s">
        <v>628</v>
      </c>
      <c r="D15" s="389" t="s">
        <v>724</v>
      </c>
      <c r="F15" s="391" t="s">
        <v>27</v>
      </c>
      <c r="G15" s="391" t="s">
        <v>172</v>
      </c>
      <c r="H15" s="397" t="s">
        <v>673</v>
      </c>
      <c r="I15" s="391" t="s">
        <v>748</v>
      </c>
    </row>
    <row r="16" spans="1:9" ht="24" x14ac:dyDescent="0.3">
      <c r="A16" s="387" t="s">
        <v>173</v>
      </c>
      <c r="B16" s="388" t="s">
        <v>174</v>
      </c>
      <c r="C16" s="387" t="s">
        <v>626</v>
      </c>
      <c r="D16" s="389" t="s">
        <v>725</v>
      </c>
      <c r="F16" s="391" t="s">
        <v>30</v>
      </c>
      <c r="G16" s="391" t="s">
        <v>175</v>
      </c>
      <c r="H16" s="397" t="s">
        <v>674</v>
      </c>
      <c r="I16" s="391" t="s">
        <v>748</v>
      </c>
    </row>
    <row r="17" spans="1:9" ht="48" x14ac:dyDescent="0.3">
      <c r="A17" s="387" t="s">
        <v>176</v>
      </c>
      <c r="B17" s="388" t="s">
        <v>177</v>
      </c>
      <c r="C17" s="387" t="s">
        <v>623</v>
      </c>
      <c r="D17" s="389" t="s">
        <v>726</v>
      </c>
      <c r="F17" s="391" t="s">
        <v>69</v>
      </c>
      <c r="G17" s="391" t="s">
        <v>178</v>
      </c>
      <c r="H17" s="397" t="s">
        <v>709</v>
      </c>
      <c r="I17" s="391" t="s">
        <v>758</v>
      </c>
    </row>
    <row r="18" spans="1:9" x14ac:dyDescent="0.3">
      <c r="A18" s="387" t="s">
        <v>179</v>
      </c>
      <c r="B18" s="388" t="s">
        <v>177</v>
      </c>
      <c r="C18" s="387" t="s">
        <v>624</v>
      </c>
      <c r="D18" s="389" t="s">
        <v>726</v>
      </c>
      <c r="F18" s="391" t="s">
        <v>38</v>
      </c>
      <c r="G18" s="391" t="s">
        <v>38</v>
      </c>
      <c r="H18" s="397" t="s">
        <v>678</v>
      </c>
      <c r="I18" s="391" t="s">
        <v>749</v>
      </c>
    </row>
    <row r="19" spans="1:9" ht="33.65" customHeight="1" x14ac:dyDescent="0.3">
      <c r="A19" s="387" t="s">
        <v>180</v>
      </c>
      <c r="B19" s="388" t="s">
        <v>177</v>
      </c>
      <c r="C19" s="387" t="s">
        <v>625</v>
      </c>
      <c r="D19" s="389" t="s">
        <v>726</v>
      </c>
      <c r="F19" s="392" t="s">
        <v>63</v>
      </c>
      <c r="G19" s="392" t="s">
        <v>181</v>
      </c>
      <c r="H19" s="397" t="s">
        <v>707</v>
      </c>
      <c r="I19" s="392" t="s">
        <v>760</v>
      </c>
    </row>
    <row r="20" spans="1:9" ht="36" x14ac:dyDescent="0.3">
      <c r="A20" s="387" t="s">
        <v>182</v>
      </c>
      <c r="B20" s="388" t="s">
        <v>147</v>
      </c>
      <c r="C20" s="387" t="s">
        <v>608</v>
      </c>
      <c r="D20" s="389" t="s">
        <v>727</v>
      </c>
      <c r="F20" s="391" t="s">
        <v>744</v>
      </c>
      <c r="G20" s="391" t="s">
        <v>183</v>
      </c>
      <c r="H20" s="397" t="s">
        <v>712</v>
      </c>
      <c r="I20" s="391" t="s">
        <v>761</v>
      </c>
    </row>
    <row r="21" spans="1:9" ht="42" x14ac:dyDescent="0.3">
      <c r="A21" s="387" t="s">
        <v>184</v>
      </c>
      <c r="B21" s="388" t="s">
        <v>185</v>
      </c>
      <c r="C21" s="387" t="s">
        <v>636</v>
      </c>
      <c r="D21" s="389" t="s">
        <v>728</v>
      </c>
      <c r="F21" s="391" t="s">
        <v>29</v>
      </c>
      <c r="G21" s="391" t="s">
        <v>186</v>
      </c>
      <c r="H21" s="398" t="s">
        <v>654</v>
      </c>
      <c r="I21" s="391" t="s">
        <v>743</v>
      </c>
    </row>
    <row r="22" spans="1:9" ht="48" x14ac:dyDescent="0.3">
      <c r="A22" s="387" t="s">
        <v>187</v>
      </c>
      <c r="B22" s="388" t="s">
        <v>188</v>
      </c>
      <c r="C22" s="387" t="s">
        <v>633</v>
      </c>
      <c r="D22" s="389" t="s">
        <v>729</v>
      </c>
      <c r="F22" s="391" t="s">
        <v>32</v>
      </c>
      <c r="G22" s="391" t="s">
        <v>186</v>
      </c>
      <c r="H22" s="398" t="s">
        <v>655</v>
      </c>
      <c r="I22" s="391" t="s">
        <v>743</v>
      </c>
    </row>
    <row r="23" spans="1:9" ht="28" x14ac:dyDescent="0.3">
      <c r="A23" s="387" t="s">
        <v>189</v>
      </c>
      <c r="B23" s="388" t="s">
        <v>190</v>
      </c>
      <c r="C23" s="387" t="s">
        <v>638</v>
      </c>
      <c r="D23" s="389" t="s">
        <v>730</v>
      </c>
      <c r="F23" s="391" t="s">
        <v>74</v>
      </c>
      <c r="G23" s="391" t="s">
        <v>147</v>
      </c>
      <c r="H23" s="399" t="s">
        <v>672</v>
      </c>
      <c r="I23" s="392" t="s">
        <v>727</v>
      </c>
    </row>
    <row r="24" spans="1:9" ht="36" x14ac:dyDescent="0.3">
      <c r="A24" s="387" t="s">
        <v>191</v>
      </c>
      <c r="B24" s="388" t="s">
        <v>192</v>
      </c>
      <c r="C24" s="387" t="s">
        <v>632</v>
      </c>
      <c r="D24" s="389" t="s">
        <v>716</v>
      </c>
      <c r="F24" s="391" t="s">
        <v>68</v>
      </c>
      <c r="G24" s="391" t="s">
        <v>147</v>
      </c>
      <c r="H24" s="399" t="s">
        <v>670</v>
      </c>
      <c r="I24" s="392" t="s">
        <v>727</v>
      </c>
    </row>
    <row r="25" spans="1:9" ht="36" x14ac:dyDescent="0.3">
      <c r="A25" s="387" t="s">
        <v>193</v>
      </c>
      <c r="B25" s="388" t="s">
        <v>194</v>
      </c>
      <c r="C25" s="387" t="s">
        <v>590</v>
      </c>
      <c r="D25" s="389" t="s">
        <v>731</v>
      </c>
      <c r="F25" s="391" t="s">
        <v>65</v>
      </c>
      <c r="G25" s="391" t="s">
        <v>147</v>
      </c>
      <c r="H25" s="399" t="s">
        <v>669</v>
      </c>
      <c r="I25" s="392" t="s">
        <v>727</v>
      </c>
    </row>
    <row r="26" spans="1:9" ht="36" x14ac:dyDescent="0.3">
      <c r="A26" s="387" t="s">
        <v>195</v>
      </c>
      <c r="B26" s="388" t="s">
        <v>194</v>
      </c>
      <c r="C26" s="387" t="s">
        <v>593</v>
      </c>
      <c r="D26" s="389" t="s">
        <v>731</v>
      </c>
      <c r="F26" s="391" t="s">
        <v>31</v>
      </c>
      <c r="G26" s="391" t="s">
        <v>196</v>
      </c>
      <c r="H26" s="399" t="s">
        <v>657</v>
      </c>
      <c r="I26" s="391" t="s">
        <v>746</v>
      </c>
    </row>
    <row r="27" spans="1:9" ht="48" x14ac:dyDescent="0.3">
      <c r="A27" s="387" t="s">
        <v>197</v>
      </c>
      <c r="B27" s="388" t="s">
        <v>198</v>
      </c>
      <c r="C27" s="387" t="s">
        <v>595</v>
      </c>
      <c r="D27" s="389" t="s">
        <v>732</v>
      </c>
      <c r="F27" s="391" t="s">
        <v>71</v>
      </c>
      <c r="G27" s="391" t="s">
        <v>199</v>
      </c>
      <c r="H27" s="399" t="s">
        <v>671</v>
      </c>
      <c r="I27" s="391" t="s">
        <v>747</v>
      </c>
    </row>
    <row r="28" spans="1:9" ht="48" x14ac:dyDescent="0.3">
      <c r="A28" s="387" t="s">
        <v>200</v>
      </c>
      <c r="B28" s="388" t="s">
        <v>147</v>
      </c>
      <c r="C28" s="387" t="s">
        <v>591</v>
      </c>
      <c r="D28" s="389" t="s">
        <v>727</v>
      </c>
      <c r="F28" s="391" t="s">
        <v>28</v>
      </c>
      <c r="G28" s="391" t="s">
        <v>147</v>
      </c>
      <c r="H28" s="399" t="s">
        <v>656</v>
      </c>
      <c r="I28" s="392" t="s">
        <v>727</v>
      </c>
    </row>
    <row r="29" spans="1:9" ht="36" x14ac:dyDescent="0.3">
      <c r="A29" s="387" t="s">
        <v>201</v>
      </c>
      <c r="B29" s="388" t="s">
        <v>147</v>
      </c>
      <c r="C29" s="387" t="s">
        <v>592</v>
      </c>
      <c r="D29" s="389" t="s">
        <v>727</v>
      </c>
      <c r="F29" s="391" t="s">
        <v>47</v>
      </c>
      <c r="G29" s="391" t="s">
        <v>147</v>
      </c>
      <c r="H29" s="399" t="s">
        <v>663</v>
      </c>
      <c r="I29" s="392" t="s">
        <v>727</v>
      </c>
    </row>
    <row r="30" spans="1:9" ht="36" x14ac:dyDescent="0.3">
      <c r="A30" s="387" t="s">
        <v>202</v>
      </c>
      <c r="B30" s="388" t="s">
        <v>147</v>
      </c>
      <c r="C30" s="387" t="s">
        <v>594</v>
      </c>
      <c r="D30" s="389" t="s">
        <v>727</v>
      </c>
      <c r="F30" s="391" t="s">
        <v>41</v>
      </c>
      <c r="G30" s="391" t="s">
        <v>147</v>
      </c>
      <c r="H30" s="399" t="s">
        <v>661</v>
      </c>
      <c r="I30" s="392" t="s">
        <v>727</v>
      </c>
    </row>
    <row r="31" spans="1:9" ht="60" x14ac:dyDescent="0.3">
      <c r="A31" s="387" t="s">
        <v>203</v>
      </c>
      <c r="B31" s="388" t="s">
        <v>204</v>
      </c>
      <c r="C31" s="387" t="s">
        <v>740</v>
      </c>
      <c r="D31" s="389" t="s">
        <v>741</v>
      </c>
      <c r="F31" s="391" t="s">
        <v>59</v>
      </c>
      <c r="G31" s="391" t="s">
        <v>147</v>
      </c>
      <c r="H31" s="399" t="s">
        <v>667</v>
      </c>
      <c r="I31" s="392" t="s">
        <v>727</v>
      </c>
    </row>
    <row r="32" spans="1:9" ht="48" x14ac:dyDescent="0.3">
      <c r="A32" s="387" t="s">
        <v>205</v>
      </c>
      <c r="B32" s="388" t="s">
        <v>147</v>
      </c>
      <c r="C32" s="387" t="s">
        <v>775</v>
      </c>
      <c r="D32" s="389" t="s">
        <v>727</v>
      </c>
      <c r="F32" s="391" t="s">
        <v>62</v>
      </c>
      <c r="G32" s="391" t="s">
        <v>147</v>
      </c>
      <c r="H32" s="399" t="s">
        <v>668</v>
      </c>
      <c r="I32" s="392" t="s">
        <v>727</v>
      </c>
    </row>
    <row r="33" spans="1:9" ht="36" x14ac:dyDescent="0.3">
      <c r="A33" s="387" t="s">
        <v>206</v>
      </c>
      <c r="B33" s="388" t="s">
        <v>147</v>
      </c>
      <c r="C33" s="387" t="s">
        <v>604</v>
      </c>
      <c r="D33" s="389" t="s">
        <v>727</v>
      </c>
      <c r="F33" s="391" t="s">
        <v>56</v>
      </c>
      <c r="G33" s="391" t="s">
        <v>147</v>
      </c>
      <c r="H33" s="399" t="s">
        <v>666</v>
      </c>
      <c r="I33" s="392" t="s">
        <v>727</v>
      </c>
    </row>
    <row r="34" spans="1:9" ht="36" x14ac:dyDescent="0.3">
      <c r="A34" s="387" t="s">
        <v>207</v>
      </c>
      <c r="B34" s="388" t="s">
        <v>147</v>
      </c>
      <c r="C34" s="387" t="s">
        <v>607</v>
      </c>
      <c r="D34" s="389" t="s">
        <v>727</v>
      </c>
      <c r="F34" s="391" t="s">
        <v>50</v>
      </c>
      <c r="G34" s="391" t="s">
        <v>147</v>
      </c>
      <c r="H34" s="399" t="s">
        <v>664</v>
      </c>
      <c r="I34" s="392" t="s">
        <v>727</v>
      </c>
    </row>
    <row r="35" spans="1:9" ht="24" x14ac:dyDescent="0.3">
      <c r="A35" s="387" t="s">
        <v>208</v>
      </c>
      <c r="B35" s="388" t="s">
        <v>147</v>
      </c>
      <c r="C35" s="387" t="s">
        <v>609</v>
      </c>
      <c r="D35" s="389" t="s">
        <v>727</v>
      </c>
      <c r="F35" s="391" t="s">
        <v>39</v>
      </c>
      <c r="G35" s="391" t="s">
        <v>147</v>
      </c>
      <c r="H35" s="399" t="s">
        <v>660</v>
      </c>
      <c r="I35" s="392" t="s">
        <v>727</v>
      </c>
    </row>
    <row r="36" spans="1:9" ht="60" x14ac:dyDescent="0.3">
      <c r="A36" s="387" t="s">
        <v>209</v>
      </c>
      <c r="B36" s="388" t="s">
        <v>147</v>
      </c>
      <c r="C36" s="387" t="s">
        <v>596</v>
      </c>
      <c r="D36" s="389" t="s">
        <v>727</v>
      </c>
      <c r="F36" s="391" t="s">
        <v>35</v>
      </c>
      <c r="G36" s="392" t="s">
        <v>147</v>
      </c>
      <c r="H36" s="399" t="s">
        <v>658</v>
      </c>
      <c r="I36" s="392" t="s">
        <v>727</v>
      </c>
    </row>
    <row r="37" spans="1:9" ht="24" x14ac:dyDescent="0.3">
      <c r="A37" s="387" t="s">
        <v>210</v>
      </c>
      <c r="B37" s="388" t="s">
        <v>147</v>
      </c>
      <c r="C37" s="387" t="s">
        <v>597</v>
      </c>
      <c r="D37" s="389" t="s">
        <v>727</v>
      </c>
      <c r="F37" s="391" t="s">
        <v>53</v>
      </c>
      <c r="G37" s="391" t="s">
        <v>147</v>
      </c>
      <c r="H37" s="399" t="s">
        <v>665</v>
      </c>
      <c r="I37" s="392" t="s">
        <v>727</v>
      </c>
    </row>
    <row r="38" spans="1:9" ht="36" x14ac:dyDescent="0.3">
      <c r="A38" s="387" t="s">
        <v>211</v>
      </c>
      <c r="B38" s="388" t="s">
        <v>147</v>
      </c>
      <c r="C38" s="387" t="s">
        <v>774</v>
      </c>
      <c r="D38" s="389" t="s">
        <v>727</v>
      </c>
      <c r="F38" s="391" t="s">
        <v>44</v>
      </c>
      <c r="G38" s="391" t="s">
        <v>147</v>
      </c>
      <c r="H38" s="399" t="s">
        <v>662</v>
      </c>
      <c r="I38" s="392" t="s">
        <v>727</v>
      </c>
    </row>
    <row r="39" spans="1:9" ht="28" x14ac:dyDescent="0.3">
      <c r="A39" s="387" t="s">
        <v>212</v>
      </c>
      <c r="B39" s="388" t="s">
        <v>147</v>
      </c>
      <c r="C39" s="387" t="s">
        <v>602</v>
      </c>
      <c r="D39" s="389" t="s">
        <v>727</v>
      </c>
      <c r="F39" s="391" t="s">
        <v>37</v>
      </c>
      <c r="G39" s="391" t="s">
        <v>147</v>
      </c>
      <c r="H39" s="399" t="s">
        <v>659</v>
      </c>
      <c r="I39" s="392" t="s">
        <v>727</v>
      </c>
    </row>
    <row r="40" spans="1:9" ht="36" x14ac:dyDescent="0.3">
      <c r="A40" s="387" t="s">
        <v>213</v>
      </c>
      <c r="B40" s="388" t="s">
        <v>147</v>
      </c>
      <c r="C40" s="387" t="s">
        <v>612</v>
      </c>
      <c r="D40" s="389" t="s">
        <v>727</v>
      </c>
      <c r="F40" s="391" t="s">
        <v>214</v>
      </c>
      <c r="G40" s="391" t="s">
        <v>147</v>
      </c>
      <c r="H40" s="400" t="s">
        <v>754</v>
      </c>
      <c r="I40" s="392" t="s">
        <v>754</v>
      </c>
    </row>
    <row r="41" spans="1:9" ht="24" x14ac:dyDescent="0.3">
      <c r="A41" s="387" t="s">
        <v>215</v>
      </c>
      <c r="B41" s="388" t="s">
        <v>147</v>
      </c>
      <c r="C41" s="387" t="s">
        <v>606</v>
      </c>
      <c r="D41" s="389" t="s">
        <v>727</v>
      </c>
      <c r="F41" s="391" t="s">
        <v>58</v>
      </c>
      <c r="G41" s="392" t="s">
        <v>149</v>
      </c>
      <c r="H41" s="401" t="s">
        <v>684</v>
      </c>
      <c r="I41" s="392" t="s">
        <v>727</v>
      </c>
    </row>
    <row r="42" spans="1:9" ht="24" x14ac:dyDescent="0.3">
      <c r="A42" s="387" t="s">
        <v>216</v>
      </c>
      <c r="B42" s="388" t="s">
        <v>147</v>
      </c>
      <c r="C42" s="387" t="s">
        <v>611</v>
      </c>
      <c r="D42" s="389" t="s">
        <v>727</v>
      </c>
      <c r="F42" s="391" t="s">
        <v>43</v>
      </c>
      <c r="G42" s="392" t="s">
        <v>149</v>
      </c>
      <c r="H42" s="401" t="s">
        <v>679</v>
      </c>
      <c r="I42" s="392" t="s">
        <v>727</v>
      </c>
    </row>
    <row r="43" spans="1:9" ht="24" x14ac:dyDescent="0.3">
      <c r="A43" s="387" t="s">
        <v>217</v>
      </c>
      <c r="B43" s="388" t="s">
        <v>147</v>
      </c>
      <c r="C43" s="387" t="s">
        <v>599</v>
      </c>
      <c r="D43" s="389" t="s">
        <v>727</v>
      </c>
      <c r="F43" s="391" t="s">
        <v>52</v>
      </c>
      <c r="G43" s="392" t="s">
        <v>218</v>
      </c>
      <c r="H43" s="401" t="s">
        <v>682</v>
      </c>
      <c r="I43" s="392" t="s">
        <v>763</v>
      </c>
    </row>
    <row r="44" spans="1:9" ht="24" x14ac:dyDescent="0.3">
      <c r="A44" s="387" t="s">
        <v>219</v>
      </c>
      <c r="B44" s="388" t="s">
        <v>147</v>
      </c>
      <c r="C44" s="387" t="s">
        <v>613</v>
      </c>
      <c r="D44" s="389" t="s">
        <v>727</v>
      </c>
      <c r="F44" s="391" t="s">
        <v>55</v>
      </c>
      <c r="G44" s="391" t="s">
        <v>220</v>
      </c>
      <c r="H44" s="401" t="s">
        <v>683</v>
      </c>
      <c r="I44" s="391" t="s">
        <v>220</v>
      </c>
    </row>
    <row r="45" spans="1:9" ht="36" x14ac:dyDescent="0.3">
      <c r="A45" s="387" t="s">
        <v>221</v>
      </c>
      <c r="B45" s="388" t="s">
        <v>147</v>
      </c>
      <c r="C45" s="387" t="s">
        <v>601</v>
      </c>
      <c r="D45" s="389" t="s">
        <v>727</v>
      </c>
      <c r="F45" s="391" t="s">
        <v>73</v>
      </c>
      <c r="G45" s="393" t="s">
        <v>745</v>
      </c>
      <c r="H45" s="401" t="s">
        <v>688</v>
      </c>
      <c r="I45" s="393" t="s">
        <v>718</v>
      </c>
    </row>
    <row r="46" spans="1:9" ht="24" x14ac:dyDescent="0.3">
      <c r="A46" s="387" t="s">
        <v>222</v>
      </c>
      <c r="B46" s="388" t="s">
        <v>147</v>
      </c>
      <c r="C46" s="387" t="s">
        <v>605</v>
      </c>
      <c r="D46" s="389" t="s">
        <v>727</v>
      </c>
      <c r="F46" s="391" t="s">
        <v>46</v>
      </c>
      <c r="G46" s="391" t="s">
        <v>223</v>
      </c>
      <c r="H46" s="401" t="s">
        <v>680</v>
      </c>
      <c r="I46" s="391" t="s">
        <v>735</v>
      </c>
    </row>
    <row r="47" spans="1:9" ht="24" x14ac:dyDescent="0.3">
      <c r="A47" s="387" t="s">
        <v>224</v>
      </c>
      <c r="B47" s="388" t="s">
        <v>225</v>
      </c>
      <c r="C47" s="387" t="s">
        <v>600</v>
      </c>
      <c r="D47" s="389" t="s">
        <v>733</v>
      </c>
      <c r="F47" s="391" t="s">
        <v>49</v>
      </c>
      <c r="G47" s="391" t="s">
        <v>223</v>
      </c>
      <c r="H47" s="401" t="s">
        <v>681</v>
      </c>
      <c r="I47" s="391" t="s">
        <v>735</v>
      </c>
    </row>
    <row r="48" spans="1:9" ht="36" x14ac:dyDescent="0.3">
      <c r="A48" s="387" t="s">
        <v>226</v>
      </c>
      <c r="B48" s="388" t="s">
        <v>227</v>
      </c>
      <c r="C48" s="387" t="s">
        <v>649</v>
      </c>
      <c r="D48" s="389" t="s">
        <v>735</v>
      </c>
      <c r="F48" s="391" t="s">
        <v>79</v>
      </c>
      <c r="G48" s="391" t="s">
        <v>223</v>
      </c>
      <c r="H48" s="402" t="s">
        <v>692</v>
      </c>
      <c r="I48" s="391" t="s">
        <v>735</v>
      </c>
    </row>
    <row r="49" spans="1:9" ht="24" x14ac:dyDescent="0.3">
      <c r="A49" s="387" t="s">
        <v>228</v>
      </c>
      <c r="B49" s="395" t="s">
        <v>144</v>
      </c>
      <c r="C49" s="387" t="s">
        <v>620</v>
      </c>
      <c r="D49" s="389" t="s">
        <v>718</v>
      </c>
      <c r="F49" s="391" t="s">
        <v>77</v>
      </c>
      <c r="G49" s="391" t="s">
        <v>185</v>
      </c>
      <c r="H49" s="397" t="s">
        <v>697</v>
      </c>
      <c r="I49" s="391" t="s">
        <v>728</v>
      </c>
    </row>
    <row r="50" spans="1:9" ht="48" x14ac:dyDescent="0.3">
      <c r="A50" s="387" t="s">
        <v>229</v>
      </c>
      <c r="B50" s="388" t="s">
        <v>230</v>
      </c>
      <c r="C50" s="387" t="s">
        <v>619</v>
      </c>
      <c r="D50" s="389" t="s">
        <v>717</v>
      </c>
      <c r="F50" s="391" t="s">
        <v>80</v>
      </c>
      <c r="G50" s="392" t="s">
        <v>231</v>
      </c>
      <c r="H50" s="397" t="s">
        <v>698</v>
      </c>
      <c r="I50" s="392" t="s">
        <v>739</v>
      </c>
    </row>
    <row r="51" spans="1:9" ht="24" x14ac:dyDescent="0.3">
      <c r="A51" s="387" t="s">
        <v>232</v>
      </c>
      <c r="B51" s="388" t="s">
        <v>233</v>
      </c>
      <c r="C51" s="387" t="s">
        <v>644</v>
      </c>
      <c r="D51" s="389" t="s">
        <v>734</v>
      </c>
      <c r="F51" s="391" t="s">
        <v>36</v>
      </c>
      <c r="G51" s="391" t="s">
        <v>147</v>
      </c>
      <c r="H51" s="397" t="s">
        <v>677</v>
      </c>
      <c r="I51" s="392" t="s">
        <v>727</v>
      </c>
    </row>
    <row r="52" spans="1:9" ht="36" x14ac:dyDescent="0.3">
      <c r="A52" s="387" t="s">
        <v>234</v>
      </c>
      <c r="B52" s="388" t="s">
        <v>223</v>
      </c>
      <c r="C52" s="387" t="s">
        <v>645</v>
      </c>
      <c r="D52" s="389" t="s">
        <v>735</v>
      </c>
      <c r="F52" s="392" t="s">
        <v>81</v>
      </c>
      <c r="G52" s="391" t="s">
        <v>223</v>
      </c>
      <c r="H52" s="402" t="s">
        <v>693</v>
      </c>
      <c r="I52" s="391" t="s">
        <v>735</v>
      </c>
    </row>
    <row r="53" spans="1:9" ht="36" x14ac:dyDescent="0.3">
      <c r="A53" s="387" t="s">
        <v>235</v>
      </c>
      <c r="B53" s="388" t="s">
        <v>223</v>
      </c>
      <c r="C53" s="387" t="s">
        <v>643</v>
      </c>
      <c r="D53" s="389" t="s">
        <v>735</v>
      </c>
      <c r="F53" s="391" t="s">
        <v>67</v>
      </c>
      <c r="G53" s="391" t="s">
        <v>223</v>
      </c>
      <c r="H53" s="401" t="s">
        <v>687</v>
      </c>
      <c r="I53" s="391" t="s">
        <v>735</v>
      </c>
    </row>
    <row r="54" spans="1:9" ht="24" x14ac:dyDescent="0.3">
      <c r="A54" s="387" t="s">
        <v>236</v>
      </c>
      <c r="B54" s="388" t="s">
        <v>223</v>
      </c>
      <c r="C54" s="387" t="s">
        <v>651</v>
      </c>
      <c r="D54" s="389" t="s">
        <v>735</v>
      </c>
      <c r="F54" s="391" t="s">
        <v>83</v>
      </c>
      <c r="G54" s="391" t="s">
        <v>223</v>
      </c>
      <c r="H54" s="402" t="s">
        <v>694</v>
      </c>
      <c r="I54" s="391" t="s">
        <v>735</v>
      </c>
    </row>
    <row r="55" spans="1:9" ht="36" x14ac:dyDescent="0.3">
      <c r="A55" s="387" t="s">
        <v>237</v>
      </c>
      <c r="B55" s="388" t="s">
        <v>227</v>
      </c>
      <c r="C55" s="387" t="s">
        <v>650</v>
      </c>
      <c r="D55" s="389" t="s">
        <v>735</v>
      </c>
      <c r="F55" s="391" t="s">
        <v>85</v>
      </c>
      <c r="G55" s="391" t="s">
        <v>223</v>
      </c>
      <c r="H55" s="402" t="s">
        <v>696</v>
      </c>
      <c r="I55" s="391" t="s">
        <v>735</v>
      </c>
    </row>
    <row r="56" spans="1:9" ht="24" x14ac:dyDescent="0.3">
      <c r="A56" s="387" t="s">
        <v>238</v>
      </c>
      <c r="B56" s="388" t="s">
        <v>239</v>
      </c>
      <c r="C56" s="387" t="s">
        <v>614</v>
      </c>
      <c r="D56" s="389" t="s">
        <v>715</v>
      </c>
      <c r="F56" s="391" t="s">
        <v>76</v>
      </c>
      <c r="G56" s="391" t="s">
        <v>223</v>
      </c>
      <c r="H56" s="402" t="s">
        <v>690</v>
      </c>
      <c r="I56" s="391" t="s">
        <v>735</v>
      </c>
    </row>
    <row r="57" spans="1:9" ht="48" x14ac:dyDescent="0.3">
      <c r="A57" s="387" t="s">
        <v>240</v>
      </c>
      <c r="B57" s="388" t="s">
        <v>241</v>
      </c>
      <c r="C57" s="387" t="s">
        <v>621</v>
      </c>
      <c r="D57" s="389" t="s">
        <v>736</v>
      </c>
      <c r="F57" s="391" t="s">
        <v>84</v>
      </c>
      <c r="G57" s="391" t="s">
        <v>223</v>
      </c>
      <c r="H57" s="402" t="s">
        <v>695</v>
      </c>
      <c r="I57" s="391" t="s">
        <v>735</v>
      </c>
    </row>
    <row r="58" spans="1:9" ht="24" x14ac:dyDescent="0.3">
      <c r="A58" s="387" t="s">
        <v>242</v>
      </c>
      <c r="B58" s="388" t="s">
        <v>243</v>
      </c>
      <c r="C58" s="387" t="s">
        <v>648</v>
      </c>
      <c r="D58" s="389" t="s">
        <v>737</v>
      </c>
      <c r="F58" s="391" t="s">
        <v>34</v>
      </c>
      <c r="G58" s="391" t="s">
        <v>244</v>
      </c>
      <c r="H58" s="401" t="s">
        <v>675</v>
      </c>
      <c r="I58" s="391" t="s">
        <v>755</v>
      </c>
    </row>
    <row r="59" spans="1:9" ht="24" x14ac:dyDescent="0.3">
      <c r="A59" s="387" t="s">
        <v>245</v>
      </c>
      <c r="B59" s="388" t="s">
        <v>147</v>
      </c>
      <c r="C59" s="387" t="s">
        <v>639</v>
      </c>
      <c r="D59" s="389" t="s">
        <v>727</v>
      </c>
      <c r="F59" s="391" t="s">
        <v>70</v>
      </c>
      <c r="G59" s="391" t="s">
        <v>246</v>
      </c>
      <c r="H59" s="401" t="s">
        <v>753</v>
      </c>
      <c r="I59" s="391" t="s">
        <v>757</v>
      </c>
    </row>
    <row r="60" spans="1:9" ht="36" x14ac:dyDescent="0.3">
      <c r="A60" s="387" t="s">
        <v>247</v>
      </c>
      <c r="B60" s="388" t="s">
        <v>147</v>
      </c>
      <c r="C60" s="387" t="s">
        <v>776</v>
      </c>
      <c r="D60" s="389" t="s">
        <v>727</v>
      </c>
      <c r="F60" s="391" t="s">
        <v>61</v>
      </c>
      <c r="G60" s="391" t="s">
        <v>248</v>
      </c>
      <c r="H60" s="401" t="s">
        <v>685</v>
      </c>
      <c r="I60" s="391" t="s">
        <v>726</v>
      </c>
    </row>
    <row r="61" spans="1:9" ht="36" x14ac:dyDescent="0.3">
      <c r="A61" s="387" t="s">
        <v>249</v>
      </c>
      <c r="B61" s="388" t="s">
        <v>250</v>
      </c>
      <c r="C61" s="387" t="s">
        <v>635</v>
      </c>
      <c r="D61" s="389" t="s">
        <v>738</v>
      </c>
      <c r="F61" s="391" t="s">
        <v>64</v>
      </c>
      <c r="G61" s="391" t="s">
        <v>156</v>
      </c>
      <c r="H61" s="397" t="s">
        <v>686</v>
      </c>
      <c r="I61" s="391" t="s">
        <v>756</v>
      </c>
    </row>
    <row r="62" spans="1:9" ht="36" x14ac:dyDescent="0.3">
      <c r="A62" s="387" t="s">
        <v>251</v>
      </c>
      <c r="B62" s="395" t="s">
        <v>231</v>
      </c>
      <c r="C62" s="387" t="s">
        <v>641</v>
      </c>
      <c r="D62" s="396" t="s">
        <v>739</v>
      </c>
      <c r="F62" s="391" t="s">
        <v>78</v>
      </c>
      <c r="G62" s="391" t="s">
        <v>223</v>
      </c>
      <c r="H62" s="402" t="s">
        <v>691</v>
      </c>
      <c r="I62" s="391" t="s">
        <v>735</v>
      </c>
    </row>
  </sheetData>
  <autoFilter ref="F1:I62" xr:uid="{6D20C660-18B4-4A1E-8E67-C859DF4A461B}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B63"/>
  <sheetViews>
    <sheetView zoomScale="90" zoomScaleNormal="90" workbookViewId="0">
      <pane ySplit="1" topLeftCell="A2" activePane="bottomLeft" state="frozen"/>
      <selection sqref="A1:A2"/>
      <selection pane="bottomLeft" activeCell="C14" sqref="C14"/>
    </sheetView>
  </sheetViews>
  <sheetFormatPr defaultColWidth="10.81640625" defaultRowHeight="15.5" x14ac:dyDescent="0.35"/>
  <cols>
    <col min="1" max="1" width="40.81640625" style="2" customWidth="1"/>
    <col min="2" max="2" width="62.1796875" style="1" customWidth="1"/>
    <col min="3" max="16384" width="10.81640625" style="1"/>
  </cols>
  <sheetData>
    <row r="1" spans="1:2" ht="23" customHeight="1" x14ac:dyDescent="0.35">
      <c r="A1" s="9" t="s">
        <v>17</v>
      </c>
      <c r="B1" s="10"/>
    </row>
    <row r="2" spans="1:2" x14ac:dyDescent="0.35">
      <c r="A2" s="3"/>
    </row>
    <row r="3" spans="1:2" x14ac:dyDescent="0.35">
      <c r="A3" s="5" t="s">
        <v>252</v>
      </c>
      <c r="B3" s="7" t="s">
        <v>253</v>
      </c>
    </row>
    <row r="4" spans="1:2" x14ac:dyDescent="0.35">
      <c r="A4" s="5"/>
      <c r="B4" s="7" t="s">
        <v>254</v>
      </c>
    </row>
    <row r="5" spans="1:2" x14ac:dyDescent="0.35">
      <c r="A5" s="5"/>
      <c r="B5" s="7" t="s">
        <v>255</v>
      </c>
    </row>
    <row r="6" spans="1:2" x14ac:dyDescent="0.35">
      <c r="A6" s="5"/>
      <c r="B6" s="7" t="s">
        <v>256</v>
      </c>
    </row>
    <row r="7" spans="1:2" x14ac:dyDescent="0.35">
      <c r="A7" s="5"/>
      <c r="B7" s="7" t="s">
        <v>257</v>
      </c>
    </row>
    <row r="8" spans="1:2" x14ac:dyDescent="0.35">
      <c r="A8" s="5"/>
      <c r="B8" s="7" t="s">
        <v>258</v>
      </c>
    </row>
    <row r="9" spans="1:2" x14ac:dyDescent="0.35">
      <c r="A9" s="5"/>
      <c r="B9" s="7" t="s">
        <v>259</v>
      </c>
    </row>
    <row r="10" spans="1:2" x14ac:dyDescent="0.35">
      <c r="A10" s="6"/>
      <c r="B10" s="7" t="s">
        <v>260</v>
      </c>
    </row>
    <row r="11" spans="1:2" x14ac:dyDescent="0.35">
      <c r="A11" s="5" t="s">
        <v>261</v>
      </c>
      <c r="B11" s="7" t="s">
        <v>262</v>
      </c>
    </row>
    <row r="12" spans="1:2" x14ac:dyDescent="0.35">
      <c r="A12" s="5"/>
      <c r="B12" s="7" t="s">
        <v>263</v>
      </c>
    </row>
    <row r="13" spans="1:2" x14ac:dyDescent="0.35">
      <c r="A13" s="5"/>
      <c r="B13" s="7" t="s">
        <v>264</v>
      </c>
    </row>
    <row r="14" spans="1:2" x14ac:dyDescent="0.35">
      <c r="A14" s="5"/>
      <c r="B14" s="7" t="s">
        <v>265</v>
      </c>
    </row>
    <row r="15" spans="1:2" x14ac:dyDescent="0.35">
      <c r="A15" s="5"/>
      <c r="B15" s="7" t="s">
        <v>266</v>
      </c>
    </row>
    <row r="16" spans="1:2" x14ac:dyDescent="0.35">
      <c r="A16" s="6"/>
      <c r="B16" s="7" t="s">
        <v>267</v>
      </c>
    </row>
    <row r="17" spans="1:2" x14ac:dyDescent="0.35">
      <c r="A17" s="5" t="s">
        <v>268</v>
      </c>
      <c r="B17" s="7" t="s">
        <v>269</v>
      </c>
    </row>
    <row r="18" spans="1:2" x14ac:dyDescent="0.35">
      <c r="A18" s="5"/>
      <c r="B18" s="7" t="s">
        <v>270</v>
      </c>
    </row>
    <row r="19" spans="1:2" x14ac:dyDescent="0.35">
      <c r="A19" s="5"/>
      <c r="B19" s="7" t="s">
        <v>271</v>
      </c>
    </row>
    <row r="20" spans="1:2" x14ac:dyDescent="0.35">
      <c r="A20" s="5"/>
      <c r="B20" s="7" t="s">
        <v>272</v>
      </c>
    </row>
    <row r="21" spans="1:2" x14ac:dyDescent="0.35">
      <c r="A21" s="5"/>
      <c r="B21" s="7" t="s">
        <v>273</v>
      </c>
    </row>
    <row r="22" spans="1:2" x14ac:dyDescent="0.35">
      <c r="A22" s="6"/>
      <c r="B22" s="7" t="s">
        <v>274</v>
      </c>
    </row>
    <row r="23" spans="1:2" x14ac:dyDescent="0.35">
      <c r="A23" s="6" t="s">
        <v>275</v>
      </c>
      <c r="B23" s="7" t="s">
        <v>276</v>
      </c>
    </row>
    <row r="24" spans="1:2" x14ac:dyDescent="0.35">
      <c r="A24" s="5" t="s">
        <v>277</v>
      </c>
      <c r="B24" s="7" t="s">
        <v>278</v>
      </c>
    </row>
    <row r="25" spans="1:2" x14ac:dyDescent="0.35">
      <c r="A25" s="5"/>
      <c r="B25" s="7" t="s">
        <v>279</v>
      </c>
    </row>
    <row r="26" spans="1:2" x14ac:dyDescent="0.35">
      <c r="A26" s="5"/>
      <c r="B26" s="7" t="s">
        <v>280</v>
      </c>
    </row>
    <row r="27" spans="1:2" x14ac:dyDescent="0.35">
      <c r="A27" s="5"/>
      <c r="B27" s="7" t="s">
        <v>281</v>
      </c>
    </row>
    <row r="28" spans="1:2" x14ac:dyDescent="0.35">
      <c r="A28" s="6"/>
      <c r="B28" s="7" t="s">
        <v>282</v>
      </c>
    </row>
    <row r="29" spans="1:2" x14ac:dyDescent="0.35">
      <c r="A29" s="5" t="s">
        <v>283</v>
      </c>
      <c r="B29" s="7" t="s">
        <v>284</v>
      </c>
    </row>
    <row r="30" spans="1:2" x14ac:dyDescent="0.35">
      <c r="A30" s="5"/>
      <c r="B30" s="7" t="s">
        <v>285</v>
      </c>
    </row>
    <row r="31" spans="1:2" x14ac:dyDescent="0.35">
      <c r="A31" s="5"/>
      <c r="B31" s="7" t="s">
        <v>286</v>
      </c>
    </row>
    <row r="32" spans="1:2" x14ac:dyDescent="0.35">
      <c r="A32" s="5"/>
      <c r="B32" s="7" t="s">
        <v>287</v>
      </c>
    </row>
    <row r="33" spans="1:2" x14ac:dyDescent="0.35">
      <c r="A33" s="5"/>
      <c r="B33" s="7" t="s">
        <v>288</v>
      </c>
    </row>
    <row r="34" spans="1:2" x14ac:dyDescent="0.35">
      <c r="A34" s="5"/>
      <c r="B34" s="7" t="s">
        <v>289</v>
      </c>
    </row>
    <row r="35" spans="1:2" x14ac:dyDescent="0.35">
      <c r="A35" s="5"/>
      <c r="B35" s="7" t="s">
        <v>290</v>
      </c>
    </row>
    <row r="36" spans="1:2" x14ac:dyDescent="0.35">
      <c r="A36" s="6"/>
      <c r="B36" s="7" t="s">
        <v>291</v>
      </c>
    </row>
    <row r="37" spans="1:2" x14ac:dyDescent="0.35">
      <c r="A37" s="5" t="s">
        <v>292</v>
      </c>
      <c r="B37" s="7" t="s">
        <v>293</v>
      </c>
    </row>
    <row r="38" spans="1:2" x14ac:dyDescent="0.35">
      <c r="A38" s="5"/>
      <c r="B38" s="7" t="s">
        <v>294</v>
      </c>
    </row>
    <row r="39" spans="1:2" x14ac:dyDescent="0.35">
      <c r="A39" s="5"/>
      <c r="B39" s="7" t="s">
        <v>295</v>
      </c>
    </row>
    <row r="40" spans="1:2" x14ac:dyDescent="0.35">
      <c r="A40" s="5"/>
      <c r="B40" s="7" t="s">
        <v>296</v>
      </c>
    </row>
    <row r="41" spans="1:2" x14ac:dyDescent="0.35">
      <c r="A41" s="6"/>
      <c r="B41" s="7" t="s">
        <v>297</v>
      </c>
    </row>
    <row r="42" spans="1:2" x14ac:dyDescent="0.35">
      <c r="A42" s="5" t="s">
        <v>298</v>
      </c>
      <c r="B42" s="8" t="s">
        <v>299</v>
      </c>
    </row>
    <row r="43" spans="1:2" x14ac:dyDescent="0.35">
      <c r="A43" s="5"/>
      <c r="B43" s="7" t="s">
        <v>300</v>
      </c>
    </row>
    <row r="44" spans="1:2" x14ac:dyDescent="0.35">
      <c r="A44" s="5"/>
      <c r="B44" s="7" t="s">
        <v>301</v>
      </c>
    </row>
    <row r="45" spans="1:2" x14ac:dyDescent="0.35">
      <c r="A45" s="5"/>
      <c r="B45" s="7" t="s">
        <v>302</v>
      </c>
    </row>
    <row r="46" spans="1:2" x14ac:dyDescent="0.35">
      <c r="A46" s="3"/>
      <c r="B46" s="7" t="s">
        <v>303</v>
      </c>
    </row>
    <row r="47" spans="1:2" x14ac:dyDescent="0.35">
      <c r="A47" s="3" t="s">
        <v>304</v>
      </c>
      <c r="B47" s="8" t="s">
        <v>304</v>
      </c>
    </row>
    <row r="48" spans="1:2" x14ac:dyDescent="0.35">
      <c r="A48" s="3" t="s">
        <v>305</v>
      </c>
      <c r="B48" s="8" t="s">
        <v>306</v>
      </c>
    </row>
    <row r="49" spans="1:2" x14ac:dyDescent="0.35">
      <c r="A49" s="2" t="s">
        <v>307</v>
      </c>
      <c r="B49" s="8" t="s">
        <v>308</v>
      </c>
    </row>
    <row r="50" spans="1:2" x14ac:dyDescent="0.35">
      <c r="B50" s="8" t="s">
        <v>280</v>
      </c>
    </row>
    <row r="51" spans="1:2" x14ac:dyDescent="0.35">
      <c r="B51" s="8" t="s">
        <v>309</v>
      </c>
    </row>
    <row r="52" spans="1:2" x14ac:dyDescent="0.35">
      <c r="B52" s="8" t="s">
        <v>281</v>
      </c>
    </row>
    <row r="53" spans="1:2" x14ac:dyDescent="0.35">
      <c r="B53" s="8" t="s">
        <v>307</v>
      </c>
    </row>
    <row r="54" spans="1:2" x14ac:dyDescent="0.35">
      <c r="B54" s="8" t="s">
        <v>281</v>
      </c>
    </row>
    <row r="55" spans="1:2" x14ac:dyDescent="0.35">
      <c r="A55" s="4" t="s">
        <v>310</v>
      </c>
      <c r="B55" s="8" t="s">
        <v>311</v>
      </c>
    </row>
    <row r="56" spans="1:2" x14ac:dyDescent="0.35">
      <c r="B56" s="8" t="s">
        <v>312</v>
      </c>
    </row>
    <row r="57" spans="1:2" x14ac:dyDescent="0.35">
      <c r="B57" s="7" t="s">
        <v>313</v>
      </c>
    </row>
    <row r="58" spans="1:2" x14ac:dyDescent="0.35">
      <c r="B58" s="7" t="s">
        <v>314</v>
      </c>
    </row>
    <row r="59" spans="1:2" x14ac:dyDescent="0.35">
      <c r="B59" s="7" t="s">
        <v>315</v>
      </c>
    </row>
    <row r="60" spans="1:2" x14ac:dyDescent="0.35">
      <c r="A60" s="2" t="s">
        <v>316</v>
      </c>
      <c r="B60" s="8" t="s">
        <v>317</v>
      </c>
    </row>
    <row r="61" spans="1:2" x14ac:dyDescent="0.35">
      <c r="B61" s="7" t="s">
        <v>318</v>
      </c>
    </row>
    <row r="62" spans="1:2" x14ac:dyDescent="0.35">
      <c r="B62" s="7" t="s">
        <v>319</v>
      </c>
    </row>
    <row r="63" spans="1:2" x14ac:dyDescent="0.35">
      <c r="B63" s="7" t="s">
        <v>320</v>
      </c>
    </row>
  </sheetData>
  <pageMargins left="0.7" right="0.7" top="0.75" bottom="0.75" header="0.3" footer="0.3"/>
  <pageSetup paperSize="9" scale="57" orientation="portrait" horizontalDpi="300" verticalDpi="300" r:id="rId1"/>
  <headerFooter>
    <oddHeader>&amp;LWelsh Government Rural Communities - Rural Development Programme 2014-2020</oddHeader>
    <oddFooter>&amp;LVersion:1
iShare ID: A13531052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8" tint="0.79998168889431442"/>
    <pageSetUpPr fitToPage="1"/>
  </sheetPr>
  <dimension ref="A1:AO50"/>
  <sheetViews>
    <sheetView showGridLines="0" zoomScaleNormal="100" workbookViewId="0">
      <selection activeCell="B14" sqref="B14"/>
    </sheetView>
  </sheetViews>
  <sheetFormatPr defaultColWidth="8.81640625" defaultRowHeight="16.5" x14ac:dyDescent="0.45"/>
  <cols>
    <col min="1" max="1" width="10.453125" style="22" customWidth="1"/>
    <col min="2" max="2" width="71.81640625" style="22" customWidth="1"/>
    <col min="3" max="3" width="34.81640625" style="22" customWidth="1"/>
    <col min="4" max="5" width="18.36328125" style="22" customWidth="1"/>
    <col min="6" max="41" width="4" style="22" customWidth="1"/>
    <col min="42" max="42" width="5.1796875" style="22" customWidth="1"/>
    <col min="43" max="16384" width="8.81640625" style="22"/>
  </cols>
  <sheetData>
    <row r="1" spans="1:41" ht="9.65" customHeight="1" x14ac:dyDescent="0.45"/>
    <row r="2" spans="1:41" s="12" customFormat="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52"/>
      <c r="AI2" s="452"/>
      <c r="AJ2" s="452"/>
      <c r="AK2" s="452"/>
      <c r="AL2" s="452"/>
      <c r="AM2" s="452"/>
      <c r="AN2" s="452"/>
      <c r="AO2" s="452"/>
    </row>
    <row r="3" spans="1:41" s="80" customFormat="1" ht="37" customHeight="1" x14ac:dyDescent="0.85">
      <c r="A3" s="476" t="s">
        <v>379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  <c r="AO3" s="477"/>
    </row>
    <row r="4" spans="1:41" ht="17" thickBot="1" x14ac:dyDescent="0.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ht="19.5" customHeight="1" thickBot="1" x14ac:dyDescent="0.5">
      <c r="A5" s="283" t="s">
        <v>359</v>
      </c>
      <c r="B5" s="284"/>
      <c r="C5" s="469" t="str">
        <f>IF('Crynodeb Prosiect'!$C$5="","",'Crynodeb Prosiect'!$C$5)</f>
        <v/>
      </c>
      <c r="D5" s="469"/>
      <c r="E5" s="469"/>
      <c r="F5" s="469"/>
      <c r="G5" s="47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</row>
    <row r="6" spans="1:41" ht="19.5" customHeight="1" thickBot="1" x14ac:dyDescent="0.5">
      <c r="A6" s="283" t="s">
        <v>357</v>
      </c>
      <c r="B6" s="284"/>
      <c r="C6" s="469" t="str">
        <f>IF('Crynodeb Prosiect'!$C$6="","",'Crynodeb Prosiect'!$C$6)</f>
        <v/>
      </c>
      <c r="D6" s="469"/>
      <c r="E6" s="469"/>
      <c r="F6" s="469"/>
      <c r="G6" s="47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19.5" customHeight="1" thickBot="1" x14ac:dyDescent="0.5">
      <c r="A7" s="283" t="s">
        <v>358</v>
      </c>
      <c r="B7" s="284"/>
      <c r="C7" s="469" t="str">
        <f>IF('Crynodeb Prosiect'!$C$7="","",'Crynodeb Prosiect'!$C$7)</f>
        <v/>
      </c>
      <c r="D7" s="469"/>
      <c r="E7" s="469"/>
      <c r="F7" s="469"/>
      <c r="G7" s="47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x14ac:dyDescent="0.4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s="12" customFormat="1" ht="85.5" customHeight="1" x14ac:dyDescent="0.45">
      <c r="A9" s="474" t="s">
        <v>768</v>
      </c>
      <c r="B9" s="474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</row>
    <row r="10" spans="1:41" ht="14.25" customHeight="1" thickBot="1" x14ac:dyDescent="0.5">
      <c r="A10" s="475"/>
      <c r="B10" s="475"/>
      <c r="C10" s="53"/>
      <c r="D10" s="53"/>
      <c r="E10" s="5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20.75" customHeight="1" thickBot="1" x14ac:dyDescent="0.5">
      <c r="A11" s="466" t="s">
        <v>380</v>
      </c>
      <c r="B11" s="467"/>
      <c r="C11" s="467"/>
      <c r="D11" s="467"/>
      <c r="E11" s="468"/>
      <c r="F11" s="471" t="s">
        <v>399</v>
      </c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3"/>
      <c r="R11" s="471" t="s">
        <v>400</v>
      </c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3"/>
      <c r="AD11" s="471" t="s">
        <v>401</v>
      </c>
      <c r="AE11" s="472"/>
      <c r="AF11" s="472"/>
      <c r="AG11" s="472"/>
      <c r="AH11" s="472"/>
      <c r="AI11" s="472"/>
      <c r="AJ11" s="472"/>
      <c r="AK11" s="472"/>
      <c r="AL11" s="472"/>
      <c r="AM11" s="472"/>
      <c r="AN11" s="472"/>
      <c r="AO11" s="473"/>
    </row>
    <row r="12" spans="1:41" ht="18" thickBot="1" x14ac:dyDescent="0.5">
      <c r="A12" s="285" t="s">
        <v>381</v>
      </c>
      <c r="B12" s="286"/>
      <c r="C12" s="287" t="s">
        <v>382</v>
      </c>
      <c r="D12" s="337" t="s">
        <v>409</v>
      </c>
      <c r="E12" s="337" t="s">
        <v>410</v>
      </c>
      <c r="F12" s="352" t="s">
        <v>402</v>
      </c>
      <c r="G12" s="353" t="s">
        <v>2</v>
      </c>
      <c r="H12" s="352" t="s">
        <v>2</v>
      </c>
      <c r="I12" s="353" t="s">
        <v>403</v>
      </c>
      <c r="J12" s="352" t="s">
        <v>1</v>
      </c>
      <c r="K12" s="353" t="s">
        <v>2</v>
      </c>
      <c r="L12" s="352" t="s">
        <v>404</v>
      </c>
      <c r="M12" s="353" t="s">
        <v>405</v>
      </c>
      <c r="N12" s="352" t="s">
        <v>406</v>
      </c>
      <c r="O12" s="353" t="s">
        <v>407</v>
      </c>
      <c r="P12" s="352" t="s">
        <v>408</v>
      </c>
      <c r="Q12" s="353" t="s">
        <v>2</v>
      </c>
      <c r="R12" s="352" t="s">
        <v>402</v>
      </c>
      <c r="S12" s="353" t="s">
        <v>2</v>
      </c>
      <c r="T12" s="352" t="s">
        <v>2</v>
      </c>
      <c r="U12" s="353" t="s">
        <v>403</v>
      </c>
      <c r="V12" s="352" t="s">
        <v>1</v>
      </c>
      <c r="W12" s="353" t="s">
        <v>2</v>
      </c>
      <c r="X12" s="352" t="s">
        <v>404</v>
      </c>
      <c r="Y12" s="353" t="s">
        <v>405</v>
      </c>
      <c r="Z12" s="352" t="s">
        <v>406</v>
      </c>
      <c r="AA12" s="353" t="s">
        <v>407</v>
      </c>
      <c r="AB12" s="352" t="s">
        <v>408</v>
      </c>
      <c r="AC12" s="353" t="s">
        <v>2</v>
      </c>
      <c r="AD12" s="352" t="s">
        <v>402</v>
      </c>
      <c r="AE12" s="353" t="s">
        <v>2</v>
      </c>
      <c r="AF12" s="352" t="s">
        <v>2</v>
      </c>
      <c r="AG12" s="353" t="s">
        <v>403</v>
      </c>
      <c r="AH12" s="352" t="s">
        <v>1</v>
      </c>
      <c r="AI12" s="353" t="s">
        <v>2</v>
      </c>
      <c r="AJ12" s="352" t="s">
        <v>404</v>
      </c>
      <c r="AK12" s="353" t="s">
        <v>405</v>
      </c>
      <c r="AL12" s="352" t="s">
        <v>406</v>
      </c>
      <c r="AM12" s="353" t="s">
        <v>407</v>
      </c>
      <c r="AN12" s="352" t="s">
        <v>408</v>
      </c>
      <c r="AO12" s="353" t="s">
        <v>2</v>
      </c>
    </row>
    <row r="13" spans="1:41" ht="17.5" x14ac:dyDescent="0.45">
      <c r="A13" s="459" t="s">
        <v>383</v>
      </c>
      <c r="B13" s="460"/>
      <c r="C13" s="460"/>
      <c r="D13" s="460"/>
      <c r="E13" s="460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</row>
    <row r="14" spans="1:41" ht="17.5" x14ac:dyDescent="0.45">
      <c r="A14" s="338">
        <v>1</v>
      </c>
      <c r="B14" s="339" t="s">
        <v>384</v>
      </c>
      <c r="C14" s="340" t="s">
        <v>385</v>
      </c>
      <c r="D14" s="347">
        <v>45078</v>
      </c>
      <c r="E14" s="348">
        <v>45108</v>
      </c>
      <c r="F14" s="56"/>
      <c r="G14" s="57"/>
      <c r="H14" s="58"/>
      <c r="I14" s="57"/>
      <c r="J14" s="58"/>
      <c r="K14" s="57"/>
      <c r="L14" s="58"/>
      <c r="M14" s="57"/>
      <c r="N14" s="58"/>
      <c r="O14" s="57"/>
      <c r="P14" s="58"/>
      <c r="Q14" s="57"/>
      <c r="R14" s="56"/>
      <c r="S14" s="57"/>
      <c r="T14" s="59"/>
      <c r="U14" s="59"/>
      <c r="V14" s="58"/>
      <c r="W14" s="57"/>
      <c r="X14" s="58"/>
      <c r="Y14" s="57"/>
      <c r="Z14" s="58"/>
      <c r="AA14" s="57"/>
      <c r="AB14" s="58"/>
      <c r="AC14" s="57"/>
      <c r="AD14" s="56"/>
      <c r="AE14" s="57"/>
      <c r="AF14" s="58"/>
      <c r="AG14" s="57"/>
      <c r="AH14" s="58"/>
      <c r="AI14" s="57"/>
      <c r="AJ14" s="58"/>
      <c r="AK14" s="57"/>
      <c r="AL14" s="58"/>
      <c r="AM14" s="60"/>
      <c r="AN14" s="60"/>
      <c r="AO14" s="60"/>
    </row>
    <row r="15" spans="1:41" ht="17.5" x14ac:dyDescent="0.45">
      <c r="A15" s="341">
        <v>2</v>
      </c>
      <c r="B15" s="342" t="s">
        <v>386</v>
      </c>
      <c r="C15" s="340" t="s">
        <v>385</v>
      </c>
      <c r="D15" s="349">
        <v>45143</v>
      </c>
      <c r="E15" s="348">
        <v>45199</v>
      </c>
      <c r="F15" s="56"/>
      <c r="G15" s="62"/>
      <c r="H15" s="63"/>
      <c r="I15" s="62"/>
      <c r="J15" s="63"/>
      <c r="K15" s="62"/>
      <c r="L15" s="63"/>
      <c r="M15" s="62"/>
      <c r="N15" s="58"/>
      <c r="O15" s="57"/>
      <c r="P15" s="58"/>
      <c r="Q15" s="57"/>
      <c r="R15" s="56"/>
      <c r="S15" s="62"/>
      <c r="T15" s="58"/>
      <c r="U15" s="57"/>
      <c r="V15" s="59"/>
      <c r="W15" s="59"/>
      <c r="X15" s="58"/>
      <c r="Y15" s="57"/>
      <c r="Z15" s="63"/>
      <c r="AA15" s="62"/>
      <c r="AB15" s="63"/>
      <c r="AC15" s="62"/>
      <c r="AD15" s="56"/>
      <c r="AE15" s="62"/>
      <c r="AF15" s="63"/>
      <c r="AG15" s="62"/>
      <c r="AH15" s="63"/>
      <c r="AI15" s="62"/>
      <c r="AJ15" s="63"/>
      <c r="AK15" s="62"/>
      <c r="AL15" s="63"/>
      <c r="AM15" s="64"/>
      <c r="AN15" s="64"/>
      <c r="AO15" s="64"/>
    </row>
    <row r="16" spans="1:41" ht="17.5" x14ac:dyDescent="0.45">
      <c r="A16" s="341">
        <v>3</v>
      </c>
      <c r="B16" s="342" t="s">
        <v>387</v>
      </c>
      <c r="C16" s="340" t="s">
        <v>388</v>
      </c>
      <c r="D16" s="348">
        <v>45174</v>
      </c>
      <c r="E16" s="348">
        <v>45260</v>
      </c>
      <c r="F16" s="56"/>
      <c r="G16" s="62"/>
      <c r="H16" s="63"/>
      <c r="I16" s="62"/>
      <c r="J16" s="63"/>
      <c r="K16" s="62"/>
      <c r="L16" s="63"/>
      <c r="M16" s="62"/>
      <c r="N16" s="58"/>
      <c r="O16" s="57"/>
      <c r="P16" s="58"/>
      <c r="Q16" s="57"/>
      <c r="R16" s="56"/>
      <c r="S16" s="62"/>
      <c r="T16" s="58"/>
      <c r="U16" s="57"/>
      <c r="V16" s="58"/>
      <c r="W16" s="59"/>
      <c r="X16" s="59"/>
      <c r="Y16" s="59"/>
      <c r="Z16" s="63"/>
      <c r="AA16" s="62"/>
      <c r="AB16" s="63"/>
      <c r="AC16" s="62"/>
      <c r="AD16" s="56"/>
      <c r="AE16" s="62"/>
      <c r="AF16" s="63"/>
      <c r="AG16" s="62"/>
      <c r="AH16" s="63"/>
      <c r="AI16" s="62"/>
      <c r="AJ16" s="63"/>
      <c r="AK16" s="62"/>
      <c r="AL16" s="63"/>
      <c r="AM16" s="64"/>
      <c r="AN16" s="64"/>
      <c r="AO16" s="64"/>
    </row>
    <row r="17" spans="1:41" ht="17.5" x14ac:dyDescent="0.45">
      <c r="A17" s="338">
        <v>4</v>
      </c>
      <c r="B17" s="343"/>
      <c r="C17" s="344"/>
      <c r="D17" s="350"/>
      <c r="E17" s="350"/>
      <c r="F17" s="56"/>
      <c r="G17" s="62"/>
      <c r="H17" s="63"/>
      <c r="I17" s="62"/>
      <c r="J17" s="63"/>
      <c r="K17" s="62"/>
      <c r="L17" s="63"/>
      <c r="M17" s="62"/>
      <c r="N17" s="58"/>
      <c r="O17" s="57"/>
      <c r="P17" s="58"/>
      <c r="Q17" s="57"/>
      <c r="R17" s="56"/>
      <c r="S17" s="62"/>
      <c r="T17" s="63"/>
      <c r="U17" s="62"/>
      <c r="V17" s="63"/>
      <c r="W17" s="62"/>
      <c r="X17" s="63"/>
      <c r="Y17" s="62"/>
      <c r="Z17" s="63"/>
      <c r="AA17" s="62"/>
      <c r="AB17" s="63"/>
      <c r="AC17" s="62"/>
      <c r="AD17" s="56"/>
      <c r="AE17" s="62"/>
      <c r="AF17" s="63"/>
      <c r="AG17" s="62"/>
      <c r="AH17" s="63"/>
      <c r="AI17" s="62"/>
      <c r="AJ17" s="63"/>
      <c r="AK17" s="62"/>
      <c r="AL17" s="63"/>
      <c r="AM17" s="64"/>
      <c r="AN17" s="64"/>
      <c r="AO17" s="64"/>
    </row>
    <row r="18" spans="1:41" ht="17.5" x14ac:dyDescent="0.45">
      <c r="A18" s="341">
        <v>5</v>
      </c>
      <c r="B18" s="343"/>
      <c r="C18" s="344"/>
      <c r="D18" s="350"/>
      <c r="E18" s="350"/>
      <c r="F18" s="56"/>
      <c r="G18" s="62"/>
      <c r="H18" s="63"/>
      <c r="I18" s="62"/>
      <c r="J18" s="63"/>
      <c r="K18" s="62"/>
      <c r="L18" s="63"/>
      <c r="M18" s="62"/>
      <c r="N18" s="58"/>
      <c r="O18" s="57"/>
      <c r="P18" s="58"/>
      <c r="Q18" s="57"/>
      <c r="R18" s="56"/>
      <c r="S18" s="62"/>
      <c r="T18" s="63"/>
      <c r="U18" s="62"/>
      <c r="V18" s="63"/>
      <c r="W18" s="62"/>
      <c r="X18" s="63"/>
      <c r="Y18" s="62"/>
      <c r="Z18" s="63"/>
      <c r="AA18" s="62"/>
      <c r="AB18" s="63"/>
      <c r="AC18" s="62"/>
      <c r="AD18" s="56"/>
      <c r="AE18" s="62"/>
      <c r="AF18" s="63"/>
      <c r="AG18" s="62"/>
      <c r="AH18" s="63"/>
      <c r="AI18" s="62"/>
      <c r="AJ18" s="63"/>
      <c r="AK18" s="62"/>
      <c r="AL18" s="63"/>
      <c r="AM18" s="64"/>
      <c r="AN18" s="64"/>
      <c r="AO18" s="64"/>
    </row>
    <row r="19" spans="1:41" ht="14.75" customHeight="1" x14ac:dyDescent="0.45">
      <c r="A19" s="461" t="s">
        <v>389</v>
      </c>
      <c r="B19" s="462"/>
      <c r="C19" s="462"/>
      <c r="D19" s="462"/>
      <c r="E19" s="462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</row>
    <row r="20" spans="1:41" ht="17.5" x14ac:dyDescent="0.45">
      <c r="A20" s="341">
        <v>6</v>
      </c>
      <c r="B20" s="339" t="s">
        <v>390</v>
      </c>
      <c r="C20" s="340" t="s">
        <v>385</v>
      </c>
      <c r="D20" s="347">
        <v>45078</v>
      </c>
      <c r="E20" s="348">
        <v>45108</v>
      </c>
      <c r="F20" s="56"/>
      <c r="G20" s="57"/>
      <c r="H20" s="58"/>
      <c r="I20" s="57"/>
      <c r="J20" s="58"/>
      <c r="K20" s="57"/>
      <c r="L20" s="58"/>
      <c r="M20" s="57"/>
      <c r="N20" s="58"/>
      <c r="O20" s="57"/>
      <c r="P20" s="58"/>
      <c r="Q20" s="57"/>
      <c r="R20" s="56"/>
      <c r="S20" s="57"/>
      <c r="T20" s="59"/>
      <c r="U20" s="59"/>
      <c r="V20" s="58"/>
      <c r="W20" s="57"/>
      <c r="X20" s="58"/>
      <c r="Y20" s="57"/>
      <c r="Z20" s="58"/>
      <c r="AA20" s="57"/>
      <c r="AB20" s="58"/>
      <c r="AC20" s="57"/>
      <c r="AD20" s="56"/>
      <c r="AE20" s="57"/>
      <c r="AF20" s="58"/>
      <c r="AG20" s="57"/>
      <c r="AH20" s="58"/>
      <c r="AI20" s="57"/>
      <c r="AJ20" s="58"/>
      <c r="AK20" s="57"/>
      <c r="AL20" s="58"/>
      <c r="AM20" s="60"/>
      <c r="AN20" s="60"/>
      <c r="AO20" s="60"/>
    </row>
    <row r="21" spans="1:41" ht="17.5" x14ac:dyDescent="0.45">
      <c r="A21" s="338">
        <v>7</v>
      </c>
      <c r="B21" s="342" t="s">
        <v>391</v>
      </c>
      <c r="C21" s="340" t="s">
        <v>392</v>
      </c>
      <c r="D21" s="349">
        <v>45143</v>
      </c>
      <c r="E21" s="348">
        <v>45199</v>
      </c>
      <c r="F21" s="56"/>
      <c r="G21" s="62"/>
      <c r="H21" s="63"/>
      <c r="I21" s="62"/>
      <c r="J21" s="63"/>
      <c r="K21" s="62"/>
      <c r="L21" s="63"/>
      <c r="M21" s="62"/>
      <c r="N21" s="63"/>
      <c r="O21" s="62"/>
      <c r="P21" s="63"/>
      <c r="Q21" s="62"/>
      <c r="R21" s="56"/>
      <c r="S21" s="62"/>
      <c r="T21" s="58"/>
      <c r="U21" s="57"/>
      <c r="V21" s="59"/>
      <c r="W21" s="59"/>
      <c r="X21" s="58"/>
      <c r="Y21" s="62"/>
      <c r="Z21" s="63"/>
      <c r="AA21" s="62"/>
      <c r="AB21" s="63"/>
      <c r="AC21" s="62"/>
      <c r="AD21" s="56"/>
      <c r="AE21" s="62"/>
      <c r="AF21" s="63"/>
      <c r="AG21" s="62"/>
      <c r="AH21" s="63"/>
      <c r="AI21" s="62"/>
      <c r="AJ21" s="63"/>
      <c r="AK21" s="62"/>
      <c r="AL21" s="63"/>
      <c r="AM21" s="64"/>
      <c r="AN21" s="64"/>
      <c r="AO21" s="64"/>
    </row>
    <row r="22" spans="1:41" ht="17.5" x14ac:dyDescent="0.45">
      <c r="A22" s="341">
        <v>8</v>
      </c>
      <c r="B22" s="342" t="s">
        <v>393</v>
      </c>
      <c r="C22" s="340" t="s">
        <v>392</v>
      </c>
      <c r="D22" s="348">
        <v>45174</v>
      </c>
      <c r="E22" s="348">
        <v>45260</v>
      </c>
      <c r="F22" s="56"/>
      <c r="G22" s="62"/>
      <c r="H22" s="63"/>
      <c r="I22" s="62"/>
      <c r="J22" s="63"/>
      <c r="K22" s="62"/>
      <c r="L22" s="63"/>
      <c r="M22" s="62"/>
      <c r="N22" s="63"/>
      <c r="O22" s="62"/>
      <c r="P22" s="63"/>
      <c r="Q22" s="62"/>
      <c r="R22" s="56"/>
      <c r="S22" s="62"/>
      <c r="T22" s="58"/>
      <c r="U22" s="57"/>
      <c r="V22" s="59"/>
      <c r="W22" s="59"/>
      <c r="X22" s="59"/>
      <c r="Y22" s="62"/>
      <c r="Z22" s="63"/>
      <c r="AA22" s="62"/>
      <c r="AB22" s="63"/>
      <c r="AC22" s="62"/>
      <c r="AD22" s="56"/>
      <c r="AE22" s="62"/>
      <c r="AF22" s="63"/>
      <c r="AG22" s="62"/>
      <c r="AH22" s="63"/>
      <c r="AI22" s="62"/>
      <c r="AJ22" s="63"/>
      <c r="AK22" s="62"/>
      <c r="AL22" s="63"/>
      <c r="AM22" s="64"/>
      <c r="AN22" s="64"/>
      <c r="AO22" s="64"/>
    </row>
    <row r="23" spans="1:41" ht="17.5" x14ac:dyDescent="0.45">
      <c r="A23" s="341">
        <v>9</v>
      </c>
      <c r="B23" s="345"/>
      <c r="C23" s="346"/>
      <c r="D23" s="350"/>
      <c r="E23" s="350"/>
      <c r="F23" s="56"/>
      <c r="G23" s="62"/>
      <c r="H23" s="63"/>
      <c r="I23" s="62"/>
      <c r="J23" s="63"/>
      <c r="K23" s="62"/>
      <c r="L23" s="63"/>
      <c r="M23" s="62"/>
      <c r="N23" s="63"/>
      <c r="O23" s="62"/>
      <c r="P23" s="63"/>
      <c r="Q23" s="62"/>
      <c r="R23" s="56"/>
      <c r="S23" s="62"/>
      <c r="T23" s="63"/>
      <c r="U23" s="62"/>
      <c r="V23" s="63"/>
      <c r="W23" s="62"/>
      <c r="X23" s="63"/>
      <c r="Y23" s="62"/>
      <c r="Z23" s="63"/>
      <c r="AA23" s="62"/>
      <c r="AB23" s="63"/>
      <c r="AC23" s="62"/>
      <c r="AD23" s="56"/>
      <c r="AE23" s="62"/>
      <c r="AF23" s="63"/>
      <c r="AG23" s="62"/>
      <c r="AH23" s="63"/>
      <c r="AI23" s="62"/>
      <c r="AJ23" s="63"/>
      <c r="AK23" s="62"/>
      <c r="AL23" s="63"/>
      <c r="AM23" s="64"/>
      <c r="AN23" s="64"/>
      <c r="AO23" s="64"/>
    </row>
    <row r="24" spans="1:41" ht="17.5" x14ac:dyDescent="0.45">
      <c r="A24" s="338">
        <v>10</v>
      </c>
      <c r="B24" s="345"/>
      <c r="C24" s="346"/>
      <c r="D24" s="350"/>
      <c r="E24" s="350"/>
      <c r="F24" s="56"/>
      <c r="G24" s="62"/>
      <c r="H24" s="63"/>
      <c r="I24" s="62"/>
      <c r="J24" s="63"/>
      <c r="K24" s="62"/>
      <c r="L24" s="63"/>
      <c r="M24" s="62"/>
      <c r="N24" s="63"/>
      <c r="O24" s="62"/>
      <c r="P24" s="63"/>
      <c r="Q24" s="62"/>
      <c r="R24" s="56"/>
      <c r="S24" s="62"/>
      <c r="T24" s="63"/>
      <c r="U24" s="62"/>
      <c r="V24" s="63"/>
      <c r="W24" s="62"/>
      <c r="X24" s="63"/>
      <c r="Y24" s="62"/>
      <c r="Z24" s="63"/>
      <c r="AA24" s="62"/>
      <c r="AB24" s="63"/>
      <c r="AC24" s="62"/>
      <c r="AD24" s="56"/>
      <c r="AE24" s="62"/>
      <c r="AF24" s="63"/>
      <c r="AG24" s="62"/>
      <c r="AH24" s="63"/>
      <c r="AI24" s="62"/>
      <c r="AJ24" s="63"/>
      <c r="AK24" s="62"/>
      <c r="AL24" s="63"/>
      <c r="AM24" s="64"/>
      <c r="AN24" s="64"/>
      <c r="AO24" s="64"/>
    </row>
    <row r="25" spans="1:41" ht="17.5" x14ac:dyDescent="0.45">
      <c r="A25" s="461" t="s">
        <v>394</v>
      </c>
      <c r="B25" s="462"/>
      <c r="C25" s="462"/>
      <c r="D25" s="462"/>
      <c r="E25" s="462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</row>
    <row r="26" spans="1:41" ht="17.5" x14ac:dyDescent="0.45">
      <c r="A26" s="341">
        <v>11</v>
      </c>
      <c r="B26" s="345"/>
      <c r="C26" s="346"/>
      <c r="D26" s="347"/>
      <c r="E26" s="348"/>
      <c r="F26" s="56"/>
      <c r="G26" s="57"/>
      <c r="H26" s="58"/>
      <c r="I26" s="57"/>
      <c r="J26" s="58"/>
      <c r="K26" s="57"/>
      <c r="L26" s="58"/>
      <c r="M26" s="57"/>
      <c r="N26" s="58"/>
      <c r="O26" s="57"/>
      <c r="P26" s="58"/>
      <c r="Q26" s="57"/>
      <c r="R26" s="56"/>
      <c r="S26" s="57"/>
      <c r="T26" s="58"/>
      <c r="U26" s="57"/>
      <c r="V26" s="58"/>
      <c r="W26" s="57"/>
      <c r="X26" s="58"/>
      <c r="Y26" s="57"/>
      <c r="Z26" s="58"/>
      <c r="AA26" s="57"/>
      <c r="AB26" s="58"/>
      <c r="AC26" s="57"/>
      <c r="AD26" s="56"/>
      <c r="AE26" s="57"/>
      <c r="AF26" s="58"/>
      <c r="AG26" s="57"/>
      <c r="AH26" s="58"/>
      <c r="AI26" s="57"/>
      <c r="AJ26" s="58"/>
      <c r="AK26" s="57"/>
      <c r="AL26" s="58"/>
      <c r="AM26" s="60"/>
      <c r="AN26" s="60"/>
      <c r="AO26" s="60"/>
    </row>
    <row r="27" spans="1:41" ht="17.5" x14ac:dyDescent="0.45">
      <c r="A27" s="341">
        <v>12</v>
      </c>
      <c r="B27" s="345"/>
      <c r="C27" s="346"/>
      <c r="D27" s="349"/>
      <c r="E27" s="348"/>
      <c r="F27" s="56"/>
      <c r="G27" s="62"/>
      <c r="H27" s="63"/>
      <c r="I27" s="62"/>
      <c r="J27" s="63"/>
      <c r="K27" s="62"/>
      <c r="L27" s="63"/>
      <c r="M27" s="62"/>
      <c r="N27" s="63"/>
      <c r="O27" s="62"/>
      <c r="P27" s="63"/>
      <c r="Q27" s="62"/>
      <c r="R27" s="56"/>
      <c r="S27" s="62"/>
      <c r="T27" s="63"/>
      <c r="U27" s="62"/>
      <c r="V27" s="63"/>
      <c r="W27" s="62"/>
      <c r="X27" s="63"/>
      <c r="Y27" s="62"/>
      <c r="Z27" s="63"/>
      <c r="AA27" s="62"/>
      <c r="AB27" s="63"/>
      <c r="AC27" s="62"/>
      <c r="AD27" s="56"/>
      <c r="AE27" s="62"/>
      <c r="AF27" s="63"/>
      <c r="AG27" s="62"/>
      <c r="AH27" s="63"/>
      <c r="AI27" s="62"/>
      <c r="AJ27" s="63"/>
      <c r="AK27" s="62"/>
      <c r="AL27" s="63"/>
      <c r="AM27" s="64"/>
      <c r="AN27" s="64"/>
      <c r="AO27" s="64"/>
    </row>
    <row r="28" spans="1:41" ht="17.5" x14ac:dyDescent="0.45">
      <c r="A28" s="338">
        <v>13</v>
      </c>
      <c r="B28" s="345"/>
      <c r="C28" s="346"/>
      <c r="D28" s="348"/>
      <c r="E28" s="348"/>
      <c r="F28" s="56"/>
      <c r="G28" s="62"/>
      <c r="H28" s="63"/>
      <c r="I28" s="62"/>
      <c r="J28" s="63"/>
      <c r="K28" s="62"/>
      <c r="L28" s="63"/>
      <c r="M28" s="62"/>
      <c r="N28" s="63"/>
      <c r="O28" s="62"/>
      <c r="P28" s="63"/>
      <c r="Q28" s="62"/>
      <c r="R28" s="56"/>
      <c r="S28" s="62"/>
      <c r="T28" s="63"/>
      <c r="U28" s="62"/>
      <c r="V28" s="63"/>
      <c r="W28" s="62"/>
      <c r="X28" s="63"/>
      <c r="Y28" s="62"/>
      <c r="Z28" s="63"/>
      <c r="AA28" s="62"/>
      <c r="AB28" s="63"/>
      <c r="AC28" s="62"/>
      <c r="AD28" s="56"/>
      <c r="AE28" s="62"/>
      <c r="AF28" s="63"/>
      <c r="AG28" s="62"/>
      <c r="AH28" s="63"/>
      <c r="AI28" s="62"/>
      <c r="AJ28" s="63"/>
      <c r="AK28" s="62"/>
      <c r="AL28" s="63"/>
      <c r="AM28" s="64"/>
      <c r="AN28" s="64"/>
      <c r="AO28" s="64"/>
    </row>
    <row r="29" spans="1:41" ht="17.5" x14ac:dyDescent="0.45">
      <c r="A29" s="341">
        <v>14</v>
      </c>
      <c r="B29" s="345"/>
      <c r="C29" s="346"/>
      <c r="D29" s="350"/>
      <c r="E29" s="350"/>
      <c r="F29" s="56"/>
      <c r="G29" s="62"/>
      <c r="H29" s="63"/>
      <c r="I29" s="62"/>
      <c r="J29" s="63"/>
      <c r="K29" s="62"/>
      <c r="L29" s="63"/>
      <c r="M29" s="62"/>
      <c r="N29" s="63"/>
      <c r="O29" s="62"/>
      <c r="P29" s="63"/>
      <c r="Q29" s="62"/>
      <c r="R29" s="56"/>
      <c r="S29" s="62"/>
      <c r="T29" s="63"/>
      <c r="U29" s="62"/>
      <c r="V29" s="63"/>
      <c r="W29" s="62"/>
      <c r="X29" s="63"/>
      <c r="Y29" s="62"/>
      <c r="Z29" s="63"/>
      <c r="AA29" s="62"/>
      <c r="AB29" s="63"/>
      <c r="AC29" s="62"/>
      <c r="AD29" s="56"/>
      <c r="AE29" s="62"/>
      <c r="AF29" s="63"/>
      <c r="AG29" s="62"/>
      <c r="AH29" s="63"/>
      <c r="AI29" s="62"/>
      <c r="AJ29" s="63"/>
      <c r="AK29" s="62"/>
      <c r="AL29" s="63"/>
      <c r="AM29" s="64"/>
      <c r="AN29" s="64"/>
      <c r="AO29" s="64"/>
    </row>
    <row r="30" spans="1:41" ht="17.5" x14ac:dyDescent="0.45">
      <c r="A30" s="341">
        <v>15</v>
      </c>
      <c r="B30" s="345"/>
      <c r="C30" s="346"/>
      <c r="D30" s="350"/>
      <c r="E30" s="350"/>
      <c r="F30" s="56"/>
      <c r="G30" s="62"/>
      <c r="H30" s="63"/>
      <c r="I30" s="62"/>
      <c r="J30" s="63"/>
      <c r="K30" s="62"/>
      <c r="L30" s="63"/>
      <c r="M30" s="62"/>
      <c r="N30" s="63"/>
      <c r="O30" s="62"/>
      <c r="P30" s="63"/>
      <c r="Q30" s="62"/>
      <c r="R30" s="56"/>
      <c r="S30" s="62"/>
      <c r="T30" s="63"/>
      <c r="U30" s="62"/>
      <c r="V30" s="63"/>
      <c r="W30" s="62"/>
      <c r="X30" s="63"/>
      <c r="Y30" s="62"/>
      <c r="Z30" s="63"/>
      <c r="AA30" s="62"/>
      <c r="AB30" s="63"/>
      <c r="AC30" s="62"/>
      <c r="AD30" s="56"/>
      <c r="AE30" s="62"/>
      <c r="AF30" s="63"/>
      <c r="AG30" s="62"/>
      <c r="AH30" s="63"/>
      <c r="AI30" s="62"/>
      <c r="AJ30" s="63"/>
      <c r="AK30" s="62"/>
      <c r="AL30" s="63"/>
      <c r="AM30" s="64"/>
      <c r="AN30" s="64"/>
      <c r="AO30" s="64"/>
    </row>
    <row r="31" spans="1:41" ht="17.5" x14ac:dyDescent="0.45">
      <c r="A31" s="461" t="s">
        <v>395</v>
      </c>
      <c r="B31" s="462"/>
      <c r="C31" s="462"/>
      <c r="D31" s="462"/>
      <c r="E31" s="462"/>
      <c r="F31" s="6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69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9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</row>
    <row r="32" spans="1:41" ht="17.5" x14ac:dyDescent="0.45">
      <c r="A32" s="61">
        <v>16</v>
      </c>
      <c r="B32" s="66"/>
      <c r="C32" s="67"/>
      <c r="D32" s="347"/>
      <c r="E32" s="348"/>
      <c r="F32" s="56"/>
      <c r="G32" s="62"/>
      <c r="H32" s="63"/>
      <c r="I32" s="62"/>
      <c r="J32" s="63"/>
      <c r="K32" s="62"/>
      <c r="L32" s="63"/>
      <c r="M32" s="62"/>
      <c r="N32" s="63"/>
      <c r="O32" s="62"/>
      <c r="P32" s="63"/>
      <c r="Q32" s="62"/>
      <c r="R32" s="56"/>
      <c r="S32" s="62"/>
      <c r="T32" s="63"/>
      <c r="U32" s="62"/>
      <c r="V32" s="63"/>
      <c r="W32" s="62"/>
      <c r="X32" s="63"/>
      <c r="Y32" s="62"/>
      <c r="Z32" s="63"/>
      <c r="AA32" s="62"/>
      <c r="AB32" s="63"/>
      <c r="AC32" s="62"/>
      <c r="AD32" s="56"/>
      <c r="AE32" s="62"/>
      <c r="AF32" s="63"/>
      <c r="AG32" s="62"/>
      <c r="AH32" s="63"/>
      <c r="AI32" s="62"/>
      <c r="AJ32" s="63"/>
      <c r="AK32" s="62"/>
      <c r="AL32" s="63"/>
      <c r="AM32" s="60"/>
      <c r="AN32" s="60"/>
      <c r="AO32" s="60"/>
    </row>
    <row r="33" spans="1:41" ht="17.5" x14ac:dyDescent="0.45">
      <c r="A33" s="61">
        <v>17</v>
      </c>
      <c r="B33" s="66"/>
      <c r="C33" s="67"/>
      <c r="D33" s="349"/>
      <c r="E33" s="348"/>
      <c r="F33" s="56"/>
      <c r="G33" s="62"/>
      <c r="H33" s="63"/>
      <c r="I33" s="62"/>
      <c r="J33" s="63"/>
      <c r="K33" s="62"/>
      <c r="L33" s="63"/>
      <c r="M33" s="62"/>
      <c r="N33" s="63"/>
      <c r="O33" s="62"/>
      <c r="P33" s="63"/>
      <c r="Q33" s="62"/>
      <c r="R33" s="56"/>
      <c r="S33" s="62"/>
      <c r="T33" s="63"/>
      <c r="U33" s="62"/>
      <c r="V33" s="63"/>
      <c r="W33" s="62"/>
      <c r="X33" s="63"/>
      <c r="Y33" s="62"/>
      <c r="Z33" s="63"/>
      <c r="AA33" s="62"/>
      <c r="AB33" s="63"/>
      <c r="AC33" s="62"/>
      <c r="AD33" s="56"/>
      <c r="AE33" s="62"/>
      <c r="AF33" s="63"/>
      <c r="AG33" s="62"/>
      <c r="AH33" s="63"/>
      <c r="AI33" s="62"/>
      <c r="AJ33" s="63"/>
      <c r="AK33" s="62"/>
      <c r="AL33" s="63"/>
      <c r="AM33" s="64"/>
      <c r="AN33" s="64"/>
      <c r="AO33" s="64"/>
    </row>
    <row r="34" spans="1:41" ht="17.5" x14ac:dyDescent="0.45">
      <c r="A34" s="61">
        <v>18</v>
      </c>
      <c r="B34" s="66"/>
      <c r="C34" s="67"/>
      <c r="D34" s="348"/>
      <c r="E34" s="348"/>
      <c r="F34" s="56"/>
      <c r="G34" s="62"/>
      <c r="H34" s="63"/>
      <c r="I34" s="62"/>
      <c r="J34" s="63"/>
      <c r="K34" s="62"/>
      <c r="L34" s="63"/>
      <c r="M34" s="62"/>
      <c r="N34" s="63"/>
      <c r="O34" s="62"/>
      <c r="P34" s="63"/>
      <c r="Q34" s="62"/>
      <c r="R34" s="56"/>
      <c r="S34" s="62"/>
      <c r="T34" s="63"/>
      <c r="U34" s="62"/>
      <c r="V34" s="63"/>
      <c r="W34" s="62"/>
      <c r="X34" s="63"/>
      <c r="Y34" s="62"/>
      <c r="Z34" s="63"/>
      <c r="AA34" s="62"/>
      <c r="AB34" s="63"/>
      <c r="AC34" s="62"/>
      <c r="AD34" s="56"/>
      <c r="AE34" s="62"/>
      <c r="AF34" s="63"/>
      <c r="AG34" s="62"/>
      <c r="AH34" s="63"/>
      <c r="AI34" s="62"/>
      <c r="AJ34" s="63"/>
      <c r="AK34" s="62"/>
      <c r="AL34" s="63"/>
      <c r="AM34" s="64"/>
      <c r="AN34" s="64"/>
      <c r="AO34" s="64"/>
    </row>
    <row r="35" spans="1:41" ht="17.5" x14ac:dyDescent="0.45">
      <c r="A35" s="61">
        <v>19</v>
      </c>
      <c r="B35" s="66"/>
      <c r="C35" s="67"/>
      <c r="D35" s="350"/>
      <c r="E35" s="350"/>
      <c r="F35" s="56"/>
      <c r="G35" s="62"/>
      <c r="H35" s="63"/>
      <c r="I35" s="62"/>
      <c r="J35" s="63"/>
      <c r="K35" s="62"/>
      <c r="L35" s="63"/>
      <c r="M35" s="62"/>
      <c r="N35" s="63"/>
      <c r="O35" s="62"/>
      <c r="P35" s="63"/>
      <c r="Q35" s="62"/>
      <c r="R35" s="56"/>
      <c r="S35" s="62"/>
      <c r="T35" s="63"/>
      <c r="U35" s="62"/>
      <c r="V35" s="63"/>
      <c r="W35" s="62"/>
      <c r="X35" s="63"/>
      <c r="Y35" s="62"/>
      <c r="Z35" s="63"/>
      <c r="AA35" s="62"/>
      <c r="AB35" s="63"/>
      <c r="AC35" s="62"/>
      <c r="AD35" s="56"/>
      <c r="AE35" s="62"/>
      <c r="AF35" s="63"/>
      <c r="AG35" s="62"/>
      <c r="AH35" s="63"/>
      <c r="AI35" s="62"/>
      <c r="AJ35" s="63"/>
      <c r="AK35" s="62"/>
      <c r="AL35" s="63"/>
      <c r="AM35" s="64"/>
      <c r="AN35" s="64"/>
      <c r="AO35" s="64"/>
    </row>
    <row r="36" spans="1:41" ht="17.5" x14ac:dyDescent="0.45">
      <c r="A36" s="61">
        <v>20</v>
      </c>
      <c r="B36" s="66"/>
      <c r="C36" s="67"/>
      <c r="D36" s="350"/>
      <c r="E36" s="350"/>
      <c r="F36" s="56"/>
      <c r="G36" s="57"/>
      <c r="H36" s="58"/>
      <c r="I36" s="57"/>
      <c r="J36" s="58"/>
      <c r="K36" s="57"/>
      <c r="L36" s="58"/>
      <c r="M36" s="57"/>
      <c r="N36" s="58"/>
      <c r="O36" s="57"/>
      <c r="P36" s="58"/>
      <c r="Q36" s="57"/>
      <c r="R36" s="56"/>
      <c r="S36" s="62"/>
      <c r="T36" s="63"/>
      <c r="U36" s="62"/>
      <c r="V36" s="63"/>
      <c r="W36" s="62"/>
      <c r="X36" s="63"/>
      <c r="Y36" s="62"/>
      <c r="Z36" s="63"/>
      <c r="AA36" s="62"/>
      <c r="AB36" s="63"/>
      <c r="AC36" s="62"/>
      <c r="AD36" s="56"/>
      <c r="AE36" s="62"/>
      <c r="AF36" s="63"/>
      <c r="AG36" s="62"/>
      <c r="AH36" s="63"/>
      <c r="AI36" s="62"/>
      <c r="AJ36" s="63"/>
      <c r="AK36" s="62"/>
      <c r="AL36" s="63"/>
      <c r="AM36" s="64"/>
      <c r="AN36" s="64"/>
      <c r="AO36" s="64"/>
    </row>
    <row r="37" spans="1:41" ht="17.5" x14ac:dyDescent="0.45">
      <c r="A37" s="461" t="s">
        <v>396</v>
      </c>
      <c r="B37" s="462"/>
      <c r="C37" s="462"/>
      <c r="D37" s="462"/>
      <c r="E37" s="46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</row>
    <row r="38" spans="1:41" ht="17.5" x14ac:dyDescent="0.45">
      <c r="A38" s="55">
        <v>16</v>
      </c>
      <c r="B38" s="66"/>
      <c r="C38" s="67"/>
      <c r="D38" s="347"/>
      <c r="E38" s="348"/>
      <c r="F38" s="56"/>
      <c r="G38" s="57"/>
      <c r="H38" s="58"/>
      <c r="I38" s="57"/>
      <c r="J38" s="58"/>
      <c r="K38" s="57"/>
      <c r="L38" s="58"/>
      <c r="M38" s="57"/>
      <c r="N38" s="58"/>
      <c r="O38" s="57"/>
      <c r="P38" s="58"/>
      <c r="Q38" s="57"/>
      <c r="R38" s="56"/>
      <c r="S38" s="57"/>
      <c r="T38" s="58"/>
      <c r="U38" s="57"/>
      <c r="V38" s="58"/>
      <c r="W38" s="57"/>
      <c r="X38" s="58"/>
      <c r="Y38" s="57"/>
      <c r="Z38" s="58"/>
      <c r="AA38" s="57"/>
      <c r="AB38" s="58"/>
      <c r="AC38" s="57"/>
      <c r="AD38" s="56"/>
      <c r="AE38" s="57"/>
      <c r="AF38" s="58"/>
      <c r="AG38" s="57"/>
      <c r="AH38" s="58"/>
      <c r="AI38" s="57"/>
      <c r="AJ38" s="58"/>
      <c r="AK38" s="57"/>
      <c r="AL38" s="58"/>
      <c r="AM38" s="60"/>
      <c r="AN38" s="60"/>
      <c r="AO38" s="60"/>
    </row>
    <row r="39" spans="1:41" ht="17.5" x14ac:dyDescent="0.45">
      <c r="A39" s="61">
        <v>17</v>
      </c>
      <c r="B39" s="66"/>
      <c r="C39" s="67"/>
      <c r="D39" s="349"/>
      <c r="E39" s="348"/>
      <c r="F39" s="56"/>
      <c r="G39" s="62"/>
      <c r="H39" s="63"/>
      <c r="I39" s="62"/>
      <c r="J39" s="63"/>
      <c r="K39" s="62"/>
      <c r="L39" s="63"/>
      <c r="M39" s="62"/>
      <c r="N39" s="63"/>
      <c r="O39" s="62"/>
      <c r="P39" s="63"/>
      <c r="Q39" s="62"/>
      <c r="R39" s="56"/>
      <c r="S39" s="62"/>
      <c r="T39" s="63"/>
      <c r="U39" s="62"/>
      <c r="V39" s="63"/>
      <c r="W39" s="62"/>
      <c r="X39" s="63"/>
      <c r="Y39" s="62"/>
      <c r="Z39" s="63"/>
      <c r="AA39" s="62"/>
      <c r="AB39" s="63"/>
      <c r="AC39" s="62"/>
      <c r="AD39" s="56"/>
      <c r="AE39" s="62"/>
      <c r="AF39" s="63"/>
      <c r="AG39" s="62"/>
      <c r="AH39" s="63"/>
      <c r="AI39" s="62"/>
      <c r="AJ39" s="63"/>
      <c r="AK39" s="62"/>
      <c r="AL39" s="63"/>
      <c r="AM39" s="64"/>
      <c r="AN39" s="64"/>
      <c r="AO39" s="64"/>
    </row>
    <row r="40" spans="1:41" ht="17.5" x14ac:dyDescent="0.45">
      <c r="A40" s="61">
        <v>18</v>
      </c>
      <c r="B40" s="66"/>
      <c r="C40" s="67"/>
      <c r="D40" s="348"/>
      <c r="E40" s="348"/>
      <c r="F40" s="56"/>
      <c r="G40" s="62"/>
      <c r="H40" s="63"/>
      <c r="I40" s="62"/>
      <c r="J40" s="63"/>
      <c r="K40" s="62"/>
      <c r="L40" s="63"/>
      <c r="M40" s="62"/>
      <c r="N40" s="63"/>
      <c r="O40" s="62"/>
      <c r="P40" s="63"/>
      <c r="Q40" s="62"/>
      <c r="R40" s="56"/>
      <c r="S40" s="62"/>
      <c r="T40" s="63"/>
      <c r="U40" s="62"/>
      <c r="V40" s="63"/>
      <c r="W40" s="62"/>
      <c r="X40" s="63"/>
      <c r="Y40" s="62"/>
      <c r="Z40" s="63"/>
      <c r="AA40" s="62"/>
      <c r="AB40" s="63"/>
      <c r="AC40" s="62"/>
      <c r="AD40" s="56"/>
      <c r="AE40" s="62"/>
      <c r="AF40" s="63"/>
      <c r="AG40" s="62"/>
      <c r="AH40" s="63"/>
      <c r="AI40" s="62"/>
      <c r="AJ40" s="63"/>
      <c r="AK40" s="62"/>
      <c r="AL40" s="63"/>
      <c r="AM40" s="64"/>
      <c r="AN40" s="64"/>
      <c r="AO40" s="64"/>
    </row>
    <row r="41" spans="1:41" ht="17.5" x14ac:dyDescent="0.45">
      <c r="A41" s="55">
        <v>19</v>
      </c>
      <c r="B41" s="66"/>
      <c r="C41" s="67"/>
      <c r="D41" s="350"/>
      <c r="E41" s="350"/>
      <c r="F41" s="56"/>
      <c r="G41" s="62"/>
      <c r="H41" s="63"/>
      <c r="I41" s="62"/>
      <c r="J41" s="63"/>
      <c r="K41" s="62"/>
      <c r="L41" s="63"/>
      <c r="M41" s="62"/>
      <c r="N41" s="63"/>
      <c r="O41" s="62"/>
      <c r="P41" s="63"/>
      <c r="Q41" s="62"/>
      <c r="R41" s="56"/>
      <c r="S41" s="62"/>
      <c r="T41" s="63"/>
      <c r="U41" s="62"/>
      <c r="V41" s="63"/>
      <c r="W41" s="62"/>
      <c r="X41" s="63"/>
      <c r="Y41" s="62"/>
      <c r="Z41" s="63"/>
      <c r="AA41" s="62"/>
      <c r="AB41" s="63"/>
      <c r="AC41" s="62"/>
      <c r="AD41" s="56"/>
      <c r="AE41" s="62"/>
      <c r="AF41" s="63"/>
      <c r="AG41" s="62"/>
      <c r="AH41" s="63"/>
      <c r="AI41" s="62"/>
      <c r="AJ41" s="63"/>
      <c r="AK41" s="62"/>
      <c r="AL41" s="63"/>
      <c r="AM41" s="64"/>
      <c r="AN41" s="64"/>
      <c r="AO41" s="64"/>
    </row>
    <row r="42" spans="1:41" ht="17.5" x14ac:dyDescent="0.45">
      <c r="A42" s="61">
        <v>20</v>
      </c>
      <c r="B42" s="66"/>
      <c r="C42" s="67"/>
      <c r="D42" s="350"/>
      <c r="E42" s="350"/>
      <c r="F42" s="56"/>
      <c r="G42" s="62"/>
      <c r="H42" s="63"/>
      <c r="I42" s="62"/>
      <c r="J42" s="63"/>
      <c r="K42" s="62"/>
      <c r="L42" s="63"/>
      <c r="M42" s="62"/>
      <c r="N42" s="63"/>
      <c r="O42" s="62"/>
      <c r="P42" s="63"/>
      <c r="Q42" s="62"/>
      <c r="R42" s="56"/>
      <c r="S42" s="62"/>
      <c r="T42" s="63"/>
      <c r="U42" s="62"/>
      <c r="V42" s="63"/>
      <c r="W42" s="62"/>
      <c r="X42" s="63"/>
      <c r="Y42" s="62"/>
      <c r="Z42" s="63"/>
      <c r="AA42" s="62"/>
      <c r="AB42" s="63"/>
      <c r="AC42" s="62"/>
      <c r="AD42" s="56"/>
      <c r="AE42" s="62"/>
      <c r="AF42" s="63"/>
      <c r="AG42" s="62"/>
      <c r="AH42" s="63"/>
      <c r="AI42" s="62"/>
      <c r="AJ42" s="63"/>
      <c r="AK42" s="62"/>
      <c r="AL42" s="63"/>
      <c r="AM42" s="64"/>
      <c r="AN42" s="64"/>
      <c r="AO42" s="64"/>
    </row>
    <row r="43" spans="1:41" ht="17.5" x14ac:dyDescent="0.45">
      <c r="A43" s="461" t="s">
        <v>397</v>
      </c>
      <c r="B43" s="462"/>
      <c r="C43" s="462"/>
      <c r="D43" s="462"/>
      <c r="E43" s="462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</row>
    <row r="44" spans="1:41" ht="17.5" x14ac:dyDescent="0.45">
      <c r="A44" s="61">
        <v>21</v>
      </c>
      <c r="B44" s="66"/>
      <c r="C44" s="67"/>
      <c r="D44" s="347"/>
      <c r="E44" s="348"/>
      <c r="F44" s="56"/>
      <c r="G44" s="57"/>
      <c r="H44" s="58"/>
      <c r="I44" s="57"/>
      <c r="J44" s="58"/>
      <c r="K44" s="57"/>
      <c r="L44" s="58"/>
      <c r="M44" s="57"/>
      <c r="N44" s="58"/>
      <c r="O44" s="57"/>
      <c r="P44" s="58"/>
      <c r="Q44" s="57"/>
      <c r="R44" s="56"/>
      <c r="S44" s="57"/>
      <c r="T44" s="58"/>
      <c r="U44" s="57"/>
      <c r="V44" s="58"/>
      <c r="W44" s="57"/>
      <c r="X44" s="58"/>
      <c r="Y44" s="57"/>
      <c r="Z44" s="58"/>
      <c r="AA44" s="57"/>
      <c r="AB44" s="58"/>
      <c r="AC44" s="57"/>
      <c r="AD44" s="56"/>
      <c r="AE44" s="57"/>
      <c r="AF44" s="58"/>
      <c r="AG44" s="57"/>
      <c r="AH44" s="58"/>
      <c r="AI44" s="57"/>
      <c r="AJ44" s="58"/>
      <c r="AK44" s="57"/>
      <c r="AL44" s="58"/>
      <c r="AM44" s="60"/>
      <c r="AN44" s="60"/>
      <c r="AO44" s="60"/>
    </row>
    <row r="45" spans="1:41" ht="17.5" x14ac:dyDescent="0.45">
      <c r="A45" s="55">
        <v>22</v>
      </c>
      <c r="B45" s="66"/>
      <c r="C45" s="67"/>
      <c r="D45" s="349"/>
      <c r="E45" s="348"/>
      <c r="F45" s="56"/>
      <c r="G45" s="57"/>
      <c r="H45" s="63"/>
      <c r="I45" s="62"/>
      <c r="J45" s="63"/>
      <c r="K45" s="62"/>
      <c r="L45" s="63"/>
      <c r="M45" s="62"/>
      <c r="N45" s="63"/>
      <c r="O45" s="62"/>
      <c r="P45" s="63"/>
      <c r="Q45" s="62"/>
      <c r="R45" s="56"/>
      <c r="S45" s="57"/>
      <c r="T45" s="63"/>
      <c r="U45" s="62"/>
      <c r="V45" s="63"/>
      <c r="W45" s="62"/>
      <c r="X45" s="63"/>
      <c r="Y45" s="62"/>
      <c r="Z45" s="63"/>
      <c r="AA45" s="62"/>
      <c r="AB45" s="63"/>
      <c r="AC45" s="62"/>
      <c r="AD45" s="56"/>
      <c r="AE45" s="57"/>
      <c r="AF45" s="63"/>
      <c r="AG45" s="62"/>
      <c r="AH45" s="63"/>
      <c r="AI45" s="62"/>
      <c r="AJ45" s="63"/>
      <c r="AK45" s="62"/>
      <c r="AL45" s="63"/>
      <c r="AM45" s="64"/>
      <c r="AN45" s="64"/>
      <c r="AO45" s="64"/>
    </row>
    <row r="46" spans="1:41" ht="17.5" x14ac:dyDescent="0.45">
      <c r="A46" s="61">
        <v>23</v>
      </c>
      <c r="B46" s="66"/>
      <c r="C46" s="67"/>
      <c r="D46" s="348"/>
      <c r="E46" s="348"/>
      <c r="F46" s="56"/>
      <c r="G46" s="57"/>
      <c r="H46" s="63"/>
      <c r="I46" s="62"/>
      <c r="J46" s="63"/>
      <c r="K46" s="62"/>
      <c r="L46" s="63"/>
      <c r="M46" s="62"/>
      <c r="N46" s="63"/>
      <c r="O46" s="62"/>
      <c r="P46" s="63"/>
      <c r="Q46" s="62"/>
      <c r="R46" s="56"/>
      <c r="S46" s="57"/>
      <c r="T46" s="63"/>
      <c r="U46" s="62"/>
      <c r="V46" s="63"/>
      <c r="W46" s="62"/>
      <c r="X46" s="63"/>
      <c r="Y46" s="62"/>
      <c r="Z46" s="63"/>
      <c r="AA46" s="62"/>
      <c r="AB46" s="63"/>
      <c r="AC46" s="62"/>
      <c r="AD46" s="56"/>
      <c r="AE46" s="57"/>
      <c r="AF46" s="63"/>
      <c r="AG46" s="62"/>
      <c r="AH46" s="63"/>
      <c r="AI46" s="62"/>
      <c r="AJ46" s="63"/>
      <c r="AK46" s="62"/>
      <c r="AL46" s="63"/>
      <c r="AM46" s="64"/>
      <c r="AN46" s="64"/>
      <c r="AO46" s="64"/>
    </row>
    <row r="47" spans="1:41" ht="17.5" x14ac:dyDescent="0.45">
      <c r="A47" s="61">
        <v>24</v>
      </c>
      <c r="B47" s="66"/>
      <c r="C47" s="67"/>
      <c r="D47" s="350"/>
      <c r="E47" s="350"/>
      <c r="F47" s="56"/>
      <c r="G47" s="57"/>
      <c r="H47" s="63"/>
      <c r="I47" s="62"/>
      <c r="J47" s="63"/>
      <c r="K47" s="62"/>
      <c r="L47" s="63"/>
      <c r="M47" s="62"/>
      <c r="N47" s="63"/>
      <c r="O47" s="62"/>
      <c r="P47" s="63"/>
      <c r="Q47" s="62"/>
      <c r="R47" s="56"/>
      <c r="S47" s="57"/>
      <c r="T47" s="63"/>
      <c r="U47" s="62"/>
      <c r="V47" s="63"/>
      <c r="W47" s="62"/>
      <c r="X47" s="63"/>
      <c r="Y47" s="62"/>
      <c r="Z47" s="63"/>
      <c r="AA47" s="62"/>
      <c r="AB47" s="63"/>
      <c r="AC47" s="62"/>
      <c r="AD47" s="56"/>
      <c r="AE47" s="57"/>
      <c r="AF47" s="63"/>
      <c r="AG47" s="62"/>
      <c r="AH47" s="63"/>
      <c r="AI47" s="62"/>
      <c r="AJ47" s="63"/>
      <c r="AK47" s="62"/>
      <c r="AL47" s="63"/>
      <c r="AM47" s="64"/>
      <c r="AN47" s="64"/>
      <c r="AO47" s="64"/>
    </row>
    <row r="48" spans="1:41" ht="18" thickBot="1" x14ac:dyDescent="0.5">
      <c r="A48" s="73">
        <v>25</v>
      </c>
      <c r="B48" s="74"/>
      <c r="C48" s="75"/>
      <c r="D48" s="350"/>
      <c r="E48" s="350"/>
      <c r="F48" s="76"/>
      <c r="G48" s="77"/>
      <c r="H48" s="78"/>
      <c r="I48" s="79"/>
      <c r="J48" s="78"/>
      <c r="K48" s="79"/>
      <c r="L48" s="78"/>
      <c r="M48" s="79"/>
      <c r="N48" s="78"/>
      <c r="O48" s="79"/>
      <c r="P48" s="78"/>
      <c r="Q48" s="79"/>
      <c r="R48" s="76"/>
      <c r="S48" s="77"/>
      <c r="T48" s="78"/>
      <c r="U48" s="79"/>
      <c r="V48" s="78"/>
      <c r="W48" s="79"/>
      <c r="X48" s="78"/>
      <c r="Y48" s="79"/>
      <c r="Z48" s="78"/>
      <c r="AA48" s="79"/>
      <c r="AB48" s="78"/>
      <c r="AC48" s="79"/>
      <c r="AD48" s="76"/>
      <c r="AE48" s="77"/>
      <c r="AF48" s="78"/>
      <c r="AG48" s="79"/>
      <c r="AH48" s="78"/>
      <c r="AI48" s="79"/>
      <c r="AJ48" s="78"/>
      <c r="AK48" s="79"/>
      <c r="AL48" s="78"/>
      <c r="AM48" s="64"/>
      <c r="AN48" s="64"/>
      <c r="AO48" s="64"/>
    </row>
    <row r="49" spans="1:5" ht="26.75" customHeight="1" thickBot="1" x14ac:dyDescent="0.5">
      <c r="A49" s="463" t="s">
        <v>398</v>
      </c>
      <c r="B49" s="464"/>
      <c r="C49" s="464"/>
      <c r="D49" s="465"/>
      <c r="E49" s="351">
        <v>0</v>
      </c>
    </row>
    <row r="50" spans="1:5" ht="21" x14ac:dyDescent="0.55000000000000004">
      <c r="A50" s="458"/>
      <c r="B50" s="458"/>
      <c r="C50" s="458"/>
      <c r="D50" s="458"/>
      <c r="E50" s="458"/>
    </row>
  </sheetData>
  <sheetProtection algorithmName="SHA-512" hashValue="ZVb7l7ZGR3eW3c4LS1oPZZbCZqw3yiCEiorJgcvXzIRLvtaDFmPb5QhHTsWiCcn8D2fBqul6AuySmOoaHJo8nA==" saltValue="qZODXp/GA9e0pmuPPtrgWQ==" spinCount="100000" sheet="1" formatCells="0" formatColumns="0" formatRows="0" insertColumns="0" insertRows="0" selectLockedCells="1"/>
  <mergeCells count="19">
    <mergeCell ref="A11:E11"/>
    <mergeCell ref="C5:G5"/>
    <mergeCell ref="C7:G7"/>
    <mergeCell ref="F11:Q11"/>
    <mergeCell ref="A2:AO2"/>
    <mergeCell ref="C6:G6"/>
    <mergeCell ref="AD11:AO11"/>
    <mergeCell ref="A9:AO9"/>
    <mergeCell ref="A10:B10"/>
    <mergeCell ref="A3:AO3"/>
    <mergeCell ref="R11:AC11"/>
    <mergeCell ref="A50:E50"/>
    <mergeCell ref="A13:E13"/>
    <mergeCell ref="A19:E19"/>
    <mergeCell ref="A25:E25"/>
    <mergeCell ref="A31:E31"/>
    <mergeCell ref="A43:E43"/>
    <mergeCell ref="A49:D49"/>
    <mergeCell ref="A37:E37"/>
  </mergeCells>
  <pageMargins left="0.23622047244094491" right="0.23622047244094491" top="0.74803149606299213" bottom="0.74803149606299213" header="0.31496062992125984" footer="0.31496062992125984"/>
  <pageSetup paperSize="8" scale="68" orientation="landscape" r:id="rId1"/>
  <headerFooter>
    <oddHeader>&amp;R&amp;G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E543-524C-46DF-AAD5-F2590EB933A0}">
  <sheetPr codeName="Sheet2">
    <tabColor theme="7" tint="0.79998168889431442"/>
    <pageSetUpPr fitToPage="1"/>
  </sheetPr>
  <dimension ref="A1:AO42"/>
  <sheetViews>
    <sheetView showGridLines="0" zoomScaleNormal="100" workbookViewId="0">
      <selection activeCell="B14" sqref="B14:H14"/>
    </sheetView>
  </sheetViews>
  <sheetFormatPr defaultColWidth="8.81640625" defaultRowHeight="16.5" x14ac:dyDescent="0.45"/>
  <cols>
    <col min="1" max="1" width="1.81640625" style="304" customWidth="1"/>
    <col min="2" max="3" width="25.453125" style="22" customWidth="1"/>
    <col min="4" max="4" width="19.1796875" style="22" customWidth="1"/>
    <col min="5" max="6" width="14.453125" style="22" customWidth="1"/>
    <col min="7" max="7" width="20.81640625" style="22" customWidth="1"/>
    <col min="8" max="8" width="21.1796875" style="22" customWidth="1"/>
    <col min="9" max="9" width="44.6328125" style="22" customWidth="1"/>
    <col min="10" max="16384" width="8.81640625" style="22"/>
  </cols>
  <sheetData>
    <row r="1" spans="1:41" ht="9.65" customHeight="1" x14ac:dyDescent="0.45">
      <c r="A1" s="300"/>
      <c r="B1" s="21"/>
      <c r="C1" s="21"/>
      <c r="D1" s="21"/>
      <c r="E1" s="21"/>
      <c r="F1" s="21"/>
      <c r="G1" s="21"/>
      <c r="H1" s="21"/>
      <c r="I1" s="21"/>
    </row>
    <row r="2" spans="1:41" ht="38.5" customHeight="1" x14ac:dyDescent="0.45">
      <c r="A2" s="301"/>
      <c r="B2" s="452" t="s">
        <v>356</v>
      </c>
      <c r="C2" s="452"/>
      <c r="D2" s="452"/>
      <c r="E2" s="452"/>
      <c r="F2" s="452"/>
      <c r="G2" s="452"/>
      <c r="H2" s="452"/>
      <c r="I2" s="452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80" customFormat="1" ht="37" customHeight="1" x14ac:dyDescent="0.85">
      <c r="A3" s="302"/>
      <c r="B3" s="476" t="s">
        <v>376</v>
      </c>
      <c r="C3" s="477"/>
      <c r="D3" s="477"/>
      <c r="E3" s="477"/>
      <c r="F3" s="477"/>
      <c r="G3" s="477"/>
      <c r="H3" s="477"/>
      <c r="I3" s="477"/>
      <c r="J3" s="83"/>
      <c r="K3" s="83"/>
    </row>
    <row r="4" spans="1:41" ht="17" thickBot="1" x14ac:dyDescent="0.5">
      <c r="A4" s="300"/>
      <c r="B4" s="21"/>
      <c r="C4" s="21"/>
      <c r="D4" s="21"/>
      <c r="E4" s="21"/>
      <c r="F4" s="21"/>
      <c r="G4" s="21"/>
      <c r="H4" s="21"/>
      <c r="I4" s="21"/>
    </row>
    <row r="5" spans="1:41" ht="19.5" customHeight="1" thickBot="1" x14ac:dyDescent="0.5">
      <c r="B5" s="283" t="s">
        <v>359</v>
      </c>
      <c r="C5" s="293"/>
      <c r="D5" s="484" t="str">
        <f>IF('Crynodeb Prosiect'!$C$5="","",'Crynodeb Prosiect'!$C$5)</f>
        <v/>
      </c>
      <c r="E5" s="485"/>
      <c r="F5" s="486"/>
      <c r="G5" s="21"/>
      <c r="H5" s="21"/>
      <c r="I5" s="21"/>
    </row>
    <row r="6" spans="1:41" ht="19.5" customHeight="1" thickBot="1" x14ac:dyDescent="0.5">
      <c r="B6" s="283" t="s">
        <v>357</v>
      </c>
      <c r="C6" s="293"/>
      <c r="D6" s="484" t="str">
        <f>IF('Crynodeb Prosiect'!$C$6="","",'Crynodeb Prosiect'!$C$6)</f>
        <v/>
      </c>
      <c r="E6" s="485"/>
      <c r="F6" s="486"/>
      <c r="G6" s="21"/>
      <c r="H6" s="21"/>
      <c r="I6" s="21"/>
    </row>
    <row r="7" spans="1:41" ht="19.5" customHeight="1" thickBot="1" x14ac:dyDescent="0.5">
      <c r="B7" s="283" t="s">
        <v>358</v>
      </c>
      <c r="C7" s="293"/>
      <c r="D7" s="484" t="str">
        <f>IF('Crynodeb Prosiect'!$C$7="","",'Crynodeb Prosiect'!$C$7)</f>
        <v/>
      </c>
      <c r="E7" s="485"/>
      <c r="F7" s="486"/>
      <c r="G7" s="21"/>
      <c r="H7" s="21"/>
      <c r="I7" s="21"/>
    </row>
    <row r="8" spans="1:41" ht="17.5" x14ac:dyDescent="0.45">
      <c r="A8" s="300"/>
      <c r="B8" s="14"/>
      <c r="C8" s="14"/>
      <c r="D8" s="14"/>
      <c r="E8" s="14"/>
      <c r="F8" s="32"/>
      <c r="G8" s="32"/>
      <c r="H8" s="32"/>
      <c r="I8" s="21"/>
      <c r="J8" s="12"/>
      <c r="K8" s="12"/>
    </row>
    <row r="9" spans="1:41" s="133" customFormat="1" ht="49" customHeight="1" x14ac:dyDescent="0.45">
      <c r="A9" s="303"/>
      <c r="B9" s="487" t="s">
        <v>413</v>
      </c>
      <c r="C9" s="488"/>
      <c r="D9" s="488"/>
      <c r="E9" s="488"/>
      <c r="F9" s="488"/>
      <c r="G9" s="488"/>
      <c r="H9" s="488"/>
      <c r="I9" s="489"/>
      <c r="J9" s="132"/>
      <c r="K9" s="132"/>
    </row>
    <row r="10" spans="1:41" ht="19.5" customHeight="1" thickBot="1" x14ac:dyDescent="0.5">
      <c r="A10" s="300"/>
      <c r="B10" s="21"/>
      <c r="C10" s="21"/>
      <c r="D10" s="21"/>
      <c r="E10" s="21"/>
      <c r="F10" s="21"/>
      <c r="G10" s="21"/>
      <c r="H10" s="21"/>
      <c r="I10" s="21"/>
    </row>
    <row r="11" spans="1:41" ht="45" customHeight="1" thickBot="1" x14ac:dyDescent="0.5">
      <c r="A11" s="305" t="s">
        <v>3</v>
      </c>
      <c r="B11" s="481" t="s">
        <v>411</v>
      </c>
      <c r="C11" s="482"/>
      <c r="D11" s="482"/>
      <c r="E11" s="482"/>
      <c r="F11" s="482"/>
      <c r="G11" s="482"/>
      <c r="H11" s="483"/>
      <c r="I11" s="335" t="s">
        <v>412</v>
      </c>
    </row>
    <row r="12" spans="1:41" ht="37" customHeight="1" x14ac:dyDescent="0.45">
      <c r="A12" s="306" t="str">
        <f>LEFT(B12,3)</f>
        <v/>
      </c>
      <c r="B12" s="493"/>
      <c r="C12" s="494"/>
      <c r="D12" s="494"/>
      <c r="E12" s="494"/>
      <c r="F12" s="494"/>
      <c r="G12" s="494"/>
      <c r="H12" s="495"/>
      <c r="I12" s="296" t="str">
        <f>IF(B12="","",VLOOKUP(B12,'Investment Priority'!$B$2:$C$54,2,FALSE))</f>
        <v/>
      </c>
    </row>
    <row r="13" spans="1:41" ht="40" customHeight="1" x14ac:dyDescent="0.45">
      <c r="A13" s="306" t="str">
        <f t="shared" ref="A13:A42" si="0">LEFT(B13,3)</f>
        <v/>
      </c>
      <c r="B13" s="478"/>
      <c r="C13" s="479"/>
      <c r="D13" s="479"/>
      <c r="E13" s="479"/>
      <c r="F13" s="479"/>
      <c r="G13" s="479"/>
      <c r="H13" s="480"/>
      <c r="I13" s="297" t="str">
        <f>IF(B13="","",VLOOKUP(B13,'Investment Priority'!$B$2:$C$54,2,FALSE))</f>
        <v/>
      </c>
    </row>
    <row r="14" spans="1:41" ht="40" customHeight="1" x14ac:dyDescent="0.45">
      <c r="A14" s="306" t="str">
        <f t="shared" si="0"/>
        <v/>
      </c>
      <c r="B14" s="478"/>
      <c r="C14" s="479"/>
      <c r="D14" s="479"/>
      <c r="E14" s="479"/>
      <c r="F14" s="479"/>
      <c r="G14" s="479"/>
      <c r="H14" s="480"/>
      <c r="I14" s="297" t="str">
        <f>IF(B14="","",VLOOKUP(B14,'Investment Priority'!$B$2:$C$54,2,FALSE))</f>
        <v/>
      </c>
    </row>
    <row r="15" spans="1:41" ht="40" customHeight="1" x14ac:dyDescent="0.45">
      <c r="A15" s="306" t="str">
        <f t="shared" si="0"/>
        <v/>
      </c>
      <c r="B15" s="478"/>
      <c r="C15" s="479"/>
      <c r="D15" s="479"/>
      <c r="E15" s="479"/>
      <c r="F15" s="479"/>
      <c r="G15" s="479"/>
      <c r="H15" s="480"/>
      <c r="I15" s="297" t="str">
        <f>IF(B15="","",VLOOKUP(B15,'Investment Priority'!$B$2:$C$54,2,FALSE))</f>
        <v/>
      </c>
    </row>
    <row r="16" spans="1:41" ht="40" customHeight="1" x14ac:dyDescent="0.45">
      <c r="A16" s="306" t="str">
        <f t="shared" si="0"/>
        <v/>
      </c>
      <c r="B16" s="478"/>
      <c r="C16" s="479"/>
      <c r="D16" s="479"/>
      <c r="E16" s="479"/>
      <c r="F16" s="479"/>
      <c r="G16" s="479"/>
      <c r="H16" s="480"/>
      <c r="I16" s="297" t="str">
        <f>IF(B16="","",VLOOKUP(B16,'Investment Priority'!$B$2:$C$54,2,FALSE))</f>
        <v/>
      </c>
    </row>
    <row r="17" spans="1:9" ht="40" customHeight="1" x14ac:dyDescent="0.45">
      <c r="A17" s="306" t="str">
        <f t="shared" si="0"/>
        <v/>
      </c>
      <c r="B17" s="478"/>
      <c r="C17" s="479"/>
      <c r="D17" s="479"/>
      <c r="E17" s="479"/>
      <c r="F17" s="479"/>
      <c r="G17" s="479"/>
      <c r="H17" s="480"/>
      <c r="I17" s="297" t="str">
        <f>IF(B17="","",VLOOKUP(B17,'Investment Priority'!$B$2:$C$54,2,FALSE))</f>
        <v/>
      </c>
    </row>
    <row r="18" spans="1:9" ht="40" customHeight="1" x14ac:dyDescent="0.45">
      <c r="A18" s="306" t="str">
        <f t="shared" si="0"/>
        <v/>
      </c>
      <c r="B18" s="478"/>
      <c r="C18" s="479"/>
      <c r="D18" s="479"/>
      <c r="E18" s="479"/>
      <c r="F18" s="479"/>
      <c r="G18" s="479"/>
      <c r="H18" s="480"/>
      <c r="I18" s="297" t="str">
        <f>IF(B18="","",VLOOKUP(B18,'Investment Priority'!$B$2:$C$54,2,FALSE))</f>
        <v/>
      </c>
    </row>
    <row r="19" spans="1:9" ht="40" customHeight="1" x14ac:dyDescent="0.45">
      <c r="A19" s="306" t="str">
        <f t="shared" si="0"/>
        <v/>
      </c>
      <c r="B19" s="478"/>
      <c r="C19" s="479"/>
      <c r="D19" s="479"/>
      <c r="E19" s="479"/>
      <c r="F19" s="479"/>
      <c r="G19" s="479"/>
      <c r="H19" s="480"/>
      <c r="I19" s="297" t="str">
        <f>IF(B19="","",VLOOKUP(B19,'Investment Priority'!$B$2:$C$54,2,FALSE))</f>
        <v/>
      </c>
    </row>
    <row r="20" spans="1:9" ht="40" customHeight="1" x14ac:dyDescent="0.45">
      <c r="A20" s="306" t="str">
        <f t="shared" si="0"/>
        <v/>
      </c>
      <c r="B20" s="478"/>
      <c r="C20" s="479"/>
      <c r="D20" s="479"/>
      <c r="E20" s="479"/>
      <c r="F20" s="479"/>
      <c r="G20" s="479"/>
      <c r="H20" s="480"/>
      <c r="I20" s="297" t="str">
        <f>IF(B20="","",VLOOKUP(B20,'Investment Priority'!$B$2:$C$54,2,FALSE))</f>
        <v/>
      </c>
    </row>
    <row r="21" spans="1:9" ht="40" customHeight="1" x14ac:dyDescent="0.45">
      <c r="A21" s="306" t="str">
        <f t="shared" si="0"/>
        <v/>
      </c>
      <c r="B21" s="478"/>
      <c r="C21" s="479"/>
      <c r="D21" s="479"/>
      <c r="E21" s="479"/>
      <c r="F21" s="479"/>
      <c r="G21" s="479"/>
      <c r="H21" s="480"/>
      <c r="I21" s="297" t="str">
        <f>IF(B21="","",VLOOKUP(B21,'Investment Priority'!$B$2:$C$54,2,FALSE))</f>
        <v/>
      </c>
    </row>
    <row r="22" spans="1:9" ht="40" customHeight="1" x14ac:dyDescent="0.45">
      <c r="A22" s="306" t="str">
        <f t="shared" si="0"/>
        <v/>
      </c>
      <c r="B22" s="478"/>
      <c r="C22" s="479"/>
      <c r="D22" s="479"/>
      <c r="E22" s="479"/>
      <c r="F22" s="479"/>
      <c r="G22" s="479"/>
      <c r="H22" s="480"/>
      <c r="I22" s="297" t="str">
        <f>IF(B22="","",VLOOKUP(B22,'Investment Priority'!$B$2:$C$54,2,FALSE))</f>
        <v/>
      </c>
    </row>
    <row r="23" spans="1:9" ht="40" customHeight="1" x14ac:dyDescent="0.45">
      <c r="A23" s="306" t="str">
        <f t="shared" si="0"/>
        <v/>
      </c>
      <c r="B23" s="478"/>
      <c r="C23" s="479"/>
      <c r="D23" s="479"/>
      <c r="E23" s="479"/>
      <c r="F23" s="479"/>
      <c r="G23" s="479"/>
      <c r="H23" s="480"/>
      <c r="I23" s="297" t="str">
        <f>IF(B23="","",VLOOKUP(B23,'Investment Priority'!$B$2:$C$54,2,FALSE))</f>
        <v/>
      </c>
    </row>
    <row r="24" spans="1:9" ht="40" customHeight="1" x14ac:dyDescent="0.45">
      <c r="A24" s="306" t="str">
        <f t="shared" si="0"/>
        <v/>
      </c>
      <c r="B24" s="478"/>
      <c r="C24" s="479"/>
      <c r="D24" s="479"/>
      <c r="E24" s="479"/>
      <c r="F24" s="479"/>
      <c r="G24" s="479"/>
      <c r="H24" s="480"/>
      <c r="I24" s="297" t="str">
        <f>IF(B24="","",VLOOKUP(B24,'Investment Priority'!$B$2:$C$54,2,FALSE))</f>
        <v/>
      </c>
    </row>
    <row r="25" spans="1:9" ht="40" customHeight="1" x14ac:dyDescent="0.45">
      <c r="A25" s="306" t="str">
        <f t="shared" si="0"/>
        <v/>
      </c>
      <c r="B25" s="478"/>
      <c r="C25" s="479"/>
      <c r="D25" s="479"/>
      <c r="E25" s="479"/>
      <c r="F25" s="479"/>
      <c r="G25" s="479"/>
      <c r="H25" s="480"/>
      <c r="I25" s="297" t="str">
        <f>IF(B25="","",VLOOKUP(B25,'Investment Priority'!$B$2:$C$54,2,FALSE))</f>
        <v/>
      </c>
    </row>
    <row r="26" spans="1:9" ht="40" customHeight="1" x14ac:dyDescent="0.45">
      <c r="A26" s="306" t="str">
        <f t="shared" si="0"/>
        <v/>
      </c>
      <c r="B26" s="478"/>
      <c r="C26" s="479"/>
      <c r="D26" s="479"/>
      <c r="E26" s="479"/>
      <c r="F26" s="479"/>
      <c r="G26" s="479"/>
      <c r="H26" s="480"/>
      <c r="I26" s="297" t="str">
        <f>IF(B26="","",VLOOKUP(B26,'Investment Priority'!$B$2:$C$54,2,FALSE))</f>
        <v/>
      </c>
    </row>
    <row r="27" spans="1:9" ht="40" customHeight="1" x14ac:dyDescent="0.45">
      <c r="A27" s="306" t="str">
        <f t="shared" si="0"/>
        <v/>
      </c>
      <c r="B27" s="478"/>
      <c r="C27" s="479"/>
      <c r="D27" s="479"/>
      <c r="E27" s="479"/>
      <c r="F27" s="479"/>
      <c r="G27" s="479"/>
      <c r="H27" s="480"/>
      <c r="I27" s="297" t="str">
        <f>IF(B27="","",VLOOKUP(B27,'Investment Priority'!$B$2:$C$54,2,FALSE))</f>
        <v/>
      </c>
    </row>
    <row r="28" spans="1:9" ht="40" customHeight="1" x14ac:dyDescent="0.45">
      <c r="A28" s="306" t="str">
        <f t="shared" si="0"/>
        <v/>
      </c>
      <c r="B28" s="478"/>
      <c r="C28" s="479"/>
      <c r="D28" s="479"/>
      <c r="E28" s="479"/>
      <c r="F28" s="479"/>
      <c r="G28" s="479"/>
      <c r="H28" s="480"/>
      <c r="I28" s="297" t="str">
        <f>IF(B28="","",VLOOKUP(B28,'Investment Priority'!$B$2:$C$54,2,FALSE))</f>
        <v/>
      </c>
    </row>
    <row r="29" spans="1:9" ht="40" customHeight="1" x14ac:dyDescent="0.45">
      <c r="A29" s="306" t="str">
        <f t="shared" si="0"/>
        <v/>
      </c>
      <c r="B29" s="478"/>
      <c r="C29" s="479"/>
      <c r="D29" s="479"/>
      <c r="E29" s="479"/>
      <c r="F29" s="479"/>
      <c r="G29" s="479"/>
      <c r="H29" s="480"/>
      <c r="I29" s="297" t="str">
        <f>IF(B29="","",VLOOKUP(B29,'Investment Priority'!$B$2:$C$54,2,FALSE))</f>
        <v/>
      </c>
    </row>
    <row r="30" spans="1:9" ht="40" customHeight="1" x14ac:dyDescent="0.45">
      <c r="A30" s="306" t="str">
        <f t="shared" si="0"/>
        <v/>
      </c>
      <c r="B30" s="478"/>
      <c r="C30" s="479"/>
      <c r="D30" s="479"/>
      <c r="E30" s="479"/>
      <c r="F30" s="479"/>
      <c r="G30" s="479"/>
      <c r="H30" s="480"/>
      <c r="I30" s="297" t="str">
        <f>IF(B30="","",VLOOKUP(B30,'Investment Priority'!$B$2:$C$54,2,FALSE))</f>
        <v/>
      </c>
    </row>
    <row r="31" spans="1:9" ht="40" customHeight="1" x14ac:dyDescent="0.45">
      <c r="A31" s="306" t="str">
        <f t="shared" si="0"/>
        <v/>
      </c>
      <c r="B31" s="478"/>
      <c r="C31" s="479"/>
      <c r="D31" s="479"/>
      <c r="E31" s="479"/>
      <c r="F31" s="479"/>
      <c r="G31" s="479"/>
      <c r="H31" s="480"/>
      <c r="I31" s="297" t="str">
        <f>IF(B31="","",VLOOKUP(B31,'Investment Priority'!$B$2:$C$54,2,FALSE))</f>
        <v/>
      </c>
    </row>
    <row r="32" spans="1:9" ht="40" customHeight="1" x14ac:dyDescent="0.45">
      <c r="A32" s="306" t="str">
        <f t="shared" si="0"/>
        <v/>
      </c>
      <c r="B32" s="478"/>
      <c r="C32" s="479"/>
      <c r="D32" s="479"/>
      <c r="E32" s="479"/>
      <c r="F32" s="479"/>
      <c r="G32" s="479"/>
      <c r="H32" s="480"/>
      <c r="I32" s="297" t="str">
        <f>IF(B32="","",VLOOKUP(B32,'Investment Priority'!$B$2:$C$54,2,FALSE))</f>
        <v/>
      </c>
    </row>
    <row r="33" spans="1:9" ht="40" customHeight="1" x14ac:dyDescent="0.45">
      <c r="A33" s="306" t="str">
        <f t="shared" si="0"/>
        <v/>
      </c>
      <c r="B33" s="478"/>
      <c r="C33" s="479"/>
      <c r="D33" s="479"/>
      <c r="E33" s="479"/>
      <c r="F33" s="479"/>
      <c r="G33" s="479"/>
      <c r="H33" s="480"/>
      <c r="I33" s="297" t="str">
        <f>IF(B33="","",VLOOKUP(B33,'Investment Priority'!$B$2:$C$54,2,FALSE))</f>
        <v/>
      </c>
    </row>
    <row r="34" spans="1:9" ht="40" customHeight="1" x14ac:dyDescent="0.45">
      <c r="A34" s="306" t="str">
        <f t="shared" si="0"/>
        <v/>
      </c>
      <c r="B34" s="478"/>
      <c r="C34" s="479"/>
      <c r="D34" s="479"/>
      <c r="E34" s="479"/>
      <c r="F34" s="479"/>
      <c r="G34" s="479"/>
      <c r="H34" s="480"/>
      <c r="I34" s="297" t="str">
        <f>IF(B34="","",VLOOKUP(B34,'Investment Priority'!$B$2:$C$54,2,FALSE))</f>
        <v/>
      </c>
    </row>
    <row r="35" spans="1:9" ht="40" customHeight="1" x14ac:dyDescent="0.45">
      <c r="A35" s="306" t="str">
        <f t="shared" si="0"/>
        <v/>
      </c>
      <c r="B35" s="478"/>
      <c r="C35" s="479"/>
      <c r="D35" s="479"/>
      <c r="E35" s="479"/>
      <c r="F35" s="479"/>
      <c r="G35" s="479"/>
      <c r="H35" s="480"/>
      <c r="I35" s="297" t="str">
        <f>IF(B35="","",VLOOKUP(B35,'Investment Priority'!$B$2:$C$54,2,FALSE))</f>
        <v/>
      </c>
    </row>
    <row r="36" spans="1:9" ht="40" customHeight="1" x14ac:dyDescent="0.45">
      <c r="A36" s="306" t="str">
        <f t="shared" si="0"/>
        <v/>
      </c>
      <c r="B36" s="478"/>
      <c r="C36" s="479"/>
      <c r="D36" s="479"/>
      <c r="E36" s="479"/>
      <c r="F36" s="479"/>
      <c r="G36" s="479"/>
      <c r="H36" s="480"/>
      <c r="I36" s="297" t="str">
        <f>IF(B36="","",VLOOKUP(B36,'Investment Priority'!$B$2:$C$54,2,FALSE))</f>
        <v/>
      </c>
    </row>
    <row r="37" spans="1:9" ht="40" customHeight="1" x14ac:dyDescent="0.45">
      <c r="A37" s="306" t="str">
        <f t="shared" si="0"/>
        <v/>
      </c>
      <c r="B37" s="478"/>
      <c r="C37" s="479"/>
      <c r="D37" s="479"/>
      <c r="E37" s="479"/>
      <c r="F37" s="479"/>
      <c r="G37" s="479"/>
      <c r="H37" s="480"/>
      <c r="I37" s="297" t="str">
        <f>IF(B37="","",VLOOKUP(B37,'Investment Priority'!$B$2:$C$54,2,FALSE))</f>
        <v/>
      </c>
    </row>
    <row r="38" spans="1:9" ht="40" customHeight="1" x14ac:dyDescent="0.45">
      <c r="A38" s="306" t="str">
        <f t="shared" si="0"/>
        <v/>
      </c>
      <c r="B38" s="478"/>
      <c r="C38" s="479"/>
      <c r="D38" s="479"/>
      <c r="E38" s="479"/>
      <c r="F38" s="479"/>
      <c r="G38" s="479"/>
      <c r="H38" s="480"/>
      <c r="I38" s="297" t="str">
        <f>IF(B38="","",VLOOKUP(B38,'Investment Priority'!$B$2:$C$54,2,FALSE))</f>
        <v/>
      </c>
    </row>
    <row r="39" spans="1:9" ht="40" customHeight="1" x14ac:dyDescent="0.45">
      <c r="A39" s="306" t="str">
        <f t="shared" si="0"/>
        <v/>
      </c>
      <c r="B39" s="478"/>
      <c r="C39" s="479"/>
      <c r="D39" s="479"/>
      <c r="E39" s="479"/>
      <c r="F39" s="479"/>
      <c r="G39" s="479"/>
      <c r="H39" s="480"/>
      <c r="I39" s="297" t="str">
        <f>IF(B39="","",VLOOKUP(B39,'Investment Priority'!$B$2:$C$54,2,FALSE))</f>
        <v/>
      </c>
    </row>
    <row r="40" spans="1:9" ht="40" customHeight="1" x14ac:dyDescent="0.45">
      <c r="A40" s="306" t="str">
        <f t="shared" si="0"/>
        <v/>
      </c>
      <c r="B40" s="478"/>
      <c r="C40" s="479"/>
      <c r="D40" s="479"/>
      <c r="E40" s="479"/>
      <c r="F40" s="479"/>
      <c r="G40" s="479"/>
      <c r="H40" s="480"/>
      <c r="I40" s="297" t="str">
        <f>IF(B40="","",VLOOKUP(B40,'Investment Priority'!$B$2:$C$54,2,FALSE))</f>
        <v/>
      </c>
    </row>
    <row r="41" spans="1:9" ht="40" customHeight="1" x14ac:dyDescent="0.45">
      <c r="A41" s="306" t="str">
        <f t="shared" si="0"/>
        <v/>
      </c>
      <c r="B41" s="478"/>
      <c r="C41" s="479"/>
      <c r="D41" s="479"/>
      <c r="E41" s="479"/>
      <c r="F41" s="479"/>
      <c r="G41" s="479"/>
      <c r="H41" s="480"/>
      <c r="I41" s="297" t="str">
        <f>IF(B41="","",VLOOKUP(B41,'Investment Priority'!$B$2:$C$54,2,FALSE))</f>
        <v/>
      </c>
    </row>
    <row r="42" spans="1:9" ht="40" customHeight="1" thickBot="1" x14ac:dyDescent="0.5">
      <c r="A42" s="306" t="str">
        <f t="shared" si="0"/>
        <v/>
      </c>
      <c r="B42" s="490"/>
      <c r="C42" s="491"/>
      <c r="D42" s="491"/>
      <c r="E42" s="491"/>
      <c r="F42" s="491"/>
      <c r="G42" s="491"/>
      <c r="H42" s="492"/>
      <c r="I42" s="298" t="str">
        <f>IF(B42="","",VLOOKUP(B42,'Investment Priority'!$B$2:$C$54,2,FALSE))</f>
        <v/>
      </c>
    </row>
  </sheetData>
  <sheetProtection algorithmName="SHA-512" hashValue="3KzAgm33x3Yp6z3Wvg/sGCgIVYtPAbuMYWBV5UpXDOrmWe/rZ24fVsWlKrYiszuyFVMz1zB/YgvlG8x6vmJOjw==" saltValue="3IZqVV7LqZdHOLA+vpEF0w==" spinCount="100000" sheet="1" formatCells="0" formatColumns="0" formatRows="0" insertColumns="0" insertRows="0" selectLockedCells="1"/>
  <mergeCells count="38">
    <mergeCell ref="B30:H30"/>
    <mergeCell ref="B25:H25"/>
    <mergeCell ref="B26:H26"/>
    <mergeCell ref="B27:H27"/>
    <mergeCell ref="B28:H28"/>
    <mergeCell ref="B29:H29"/>
    <mergeCell ref="B2:I2"/>
    <mergeCell ref="B42:H42"/>
    <mergeCell ref="B12:H12"/>
    <mergeCell ref="B40:H40"/>
    <mergeCell ref="B41:H41"/>
    <mergeCell ref="B19:H19"/>
    <mergeCell ref="B20:H20"/>
    <mergeCell ref="B31:H31"/>
    <mergeCell ref="B32:H32"/>
    <mergeCell ref="B34:H34"/>
    <mergeCell ref="B35:H35"/>
    <mergeCell ref="B36:H36"/>
    <mergeCell ref="B37:H37"/>
    <mergeCell ref="B38:H38"/>
    <mergeCell ref="B3:I3"/>
    <mergeCell ref="B39:H39"/>
    <mergeCell ref="B33:H33"/>
    <mergeCell ref="B11:H11"/>
    <mergeCell ref="D5:F5"/>
    <mergeCell ref="D6:F6"/>
    <mergeCell ref="D7:F7"/>
    <mergeCell ref="B13:H13"/>
    <mergeCell ref="B9:I9"/>
    <mergeCell ref="B14:H14"/>
    <mergeCell ref="B15:H15"/>
    <mergeCell ref="B16:H16"/>
    <mergeCell ref="B17:H17"/>
    <mergeCell ref="B18:H18"/>
    <mergeCell ref="B21:H21"/>
    <mergeCell ref="B22:H22"/>
    <mergeCell ref="B23:H23"/>
    <mergeCell ref="B24:H24"/>
  </mergeCells>
  <pageMargins left="0.23622047244094491" right="0.23622047244094491" top="0.74803149606299213" bottom="0.74803149606299213" header="0.31496062992125984" footer="0.31496062992125984"/>
  <pageSetup paperSize="8" scale="76" orientation="portrait" r:id="rId1"/>
  <headerFooter>
    <oddHeader>&amp;R&amp;G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E81CF9-F72B-4294-8C9F-A9E454FE62CA}">
          <x14:formula1>
            <xm:f>'Investment Priority'!$B$2:$B$54</xm:f>
          </x14:formula1>
          <xm:sqref>B12:B42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1F17-0012-478E-92E4-7D35EE4CE19D}">
  <sheetPr codeName="Sheet3">
    <tabColor theme="7" tint="0.79998168889431442"/>
    <pageSetUpPr fitToPage="1"/>
  </sheetPr>
  <dimension ref="A1:AO32"/>
  <sheetViews>
    <sheetView showGridLines="0" topLeftCell="A10" zoomScaleNormal="100" workbookViewId="0">
      <selection activeCell="B13" sqref="B13"/>
    </sheetView>
  </sheetViews>
  <sheetFormatPr defaultColWidth="8.81640625" defaultRowHeight="36.65" customHeight="1" x14ac:dyDescent="0.45"/>
  <cols>
    <col min="1" max="1" width="47.36328125" style="22" customWidth="1"/>
    <col min="2" max="2" width="41.54296875" style="22" customWidth="1"/>
    <col min="3" max="3" width="15" style="307" customWidth="1"/>
    <col min="4" max="4" width="16.6328125" style="307" customWidth="1"/>
    <col min="5" max="8" width="15" style="307" customWidth="1"/>
    <col min="9" max="9" width="14.90625" style="22" customWidth="1"/>
    <col min="10" max="10" width="29.54296875" style="22" customWidth="1"/>
    <col min="11" max="12" width="47.453125" style="22" customWidth="1"/>
    <col min="13" max="16384" width="8.81640625" style="22"/>
  </cols>
  <sheetData>
    <row r="1" spans="1:41" ht="9.65" customHeight="1" x14ac:dyDescent="0.45"/>
    <row r="2" spans="1:4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80" customFormat="1" ht="37" customHeight="1" x14ac:dyDescent="0.85">
      <c r="A3" s="476" t="s">
        <v>520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</row>
    <row r="4" spans="1:41" ht="17" thickBot="1" x14ac:dyDescent="0.5">
      <c r="A4" s="21"/>
      <c r="B4" s="21"/>
      <c r="C4" s="308"/>
      <c r="D4" s="308"/>
      <c r="E4" s="308"/>
      <c r="F4" s="308"/>
      <c r="G4" s="308"/>
      <c r="H4" s="308"/>
      <c r="I4" s="21"/>
      <c r="J4" s="21"/>
      <c r="K4" s="21"/>
      <c r="L4" s="21"/>
    </row>
    <row r="5" spans="1:41" ht="21" customHeight="1" thickBot="1" x14ac:dyDescent="0.5">
      <c r="A5" s="283" t="s">
        <v>359</v>
      </c>
      <c r="B5" s="469" t="str">
        <f>IF('Crynodeb Prosiect'!$C$5="","",'Crynodeb Prosiect'!$C$5)</f>
        <v/>
      </c>
      <c r="C5" s="469"/>
      <c r="D5" s="470"/>
      <c r="E5" s="308"/>
      <c r="F5" s="308"/>
      <c r="G5" s="308"/>
      <c r="H5" s="308"/>
      <c r="I5" s="21"/>
      <c r="J5" s="21"/>
      <c r="K5" s="21"/>
      <c r="L5" s="21"/>
    </row>
    <row r="6" spans="1:41" ht="21" customHeight="1" thickBot="1" x14ac:dyDescent="0.5">
      <c r="A6" s="283" t="s">
        <v>357</v>
      </c>
      <c r="B6" s="496" t="str">
        <f>IF('Crynodeb Prosiect'!$C$6="","",'Crynodeb Prosiect'!$C$6)</f>
        <v/>
      </c>
      <c r="C6" s="469"/>
      <c r="D6" s="470"/>
      <c r="G6" s="308"/>
      <c r="H6" s="308"/>
      <c r="I6" s="21"/>
    </row>
    <row r="7" spans="1:41" ht="21" customHeight="1" thickBot="1" x14ac:dyDescent="0.5">
      <c r="A7" s="283" t="s">
        <v>358</v>
      </c>
      <c r="B7" s="469" t="str">
        <f>IF('Crynodeb Prosiect'!$C$7="","",'Crynodeb Prosiect'!$C$7)</f>
        <v/>
      </c>
      <c r="C7" s="469"/>
      <c r="D7" s="470"/>
      <c r="E7" s="308"/>
      <c r="F7" s="308"/>
      <c r="G7" s="308"/>
      <c r="H7" s="308"/>
      <c r="I7" s="21"/>
      <c r="J7" s="21"/>
      <c r="K7" s="21"/>
      <c r="L7" s="21"/>
    </row>
    <row r="8" spans="1:41" ht="19.5" customHeight="1" x14ac:dyDescent="0.45">
      <c r="A8" s="229"/>
      <c r="B8" s="230"/>
      <c r="C8" s="309"/>
      <c r="D8" s="309"/>
      <c r="E8" s="309"/>
      <c r="F8" s="309"/>
      <c r="G8" s="309"/>
      <c r="H8" s="309"/>
      <c r="I8" s="230"/>
      <c r="J8" s="231"/>
      <c r="K8" s="231"/>
      <c r="L8" s="21"/>
    </row>
    <row r="9" spans="1:41" ht="45" customHeight="1" x14ac:dyDescent="0.45">
      <c r="A9" s="501" t="s">
        <v>521</v>
      </c>
      <c r="B9" s="502"/>
      <c r="C9" s="502"/>
      <c r="D9" s="502"/>
      <c r="E9" s="502"/>
      <c r="F9" s="502"/>
      <c r="G9" s="502"/>
      <c r="H9" s="502"/>
      <c r="I9" s="502"/>
      <c r="J9" s="502"/>
      <c r="K9" s="502"/>
      <c r="L9" s="503"/>
    </row>
    <row r="10" spans="1:41" ht="15" customHeight="1" thickBot="1" x14ac:dyDescent="0.5">
      <c r="A10" s="500"/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spans="1:41" ht="20" customHeight="1" thickBot="1" x14ac:dyDescent="0.5">
      <c r="A11" s="21"/>
      <c r="B11" s="21"/>
      <c r="C11" s="497" t="s">
        <v>522</v>
      </c>
      <c r="D11" s="498"/>
      <c r="E11" s="498"/>
      <c r="F11" s="498"/>
      <c r="G11" s="498"/>
      <c r="H11" s="498"/>
      <c r="I11" s="499"/>
      <c r="J11" s="21"/>
      <c r="K11" s="21"/>
      <c r="L11" s="21"/>
    </row>
    <row r="12" spans="1:41" ht="71.5" customHeight="1" x14ac:dyDescent="0.45">
      <c r="A12" s="13" t="s">
        <v>376</v>
      </c>
      <c r="B12" s="13" t="s">
        <v>523</v>
      </c>
      <c r="C12" s="310" t="s">
        <v>4</v>
      </c>
      <c r="D12" s="310" t="s">
        <v>524</v>
      </c>
      <c r="E12" s="310" t="s">
        <v>457</v>
      </c>
      <c r="F12" s="310" t="s">
        <v>7</v>
      </c>
      <c r="G12" s="310" t="s">
        <v>525</v>
      </c>
      <c r="H12" s="310" t="s">
        <v>526</v>
      </c>
      <c r="I12" s="310" t="s">
        <v>453</v>
      </c>
      <c r="J12" s="13" t="s">
        <v>527</v>
      </c>
      <c r="K12" s="13" t="s">
        <v>528</v>
      </c>
      <c r="L12" s="13" t="s">
        <v>529</v>
      </c>
    </row>
    <row r="13" spans="1:41" s="234" customFormat="1" ht="40" customHeight="1" x14ac:dyDescent="0.45">
      <c r="A13" s="232"/>
      <c r="B13" s="232"/>
      <c r="C13" s="311"/>
      <c r="D13" s="311"/>
      <c r="E13" s="311"/>
      <c r="F13" s="311"/>
      <c r="G13" s="311"/>
      <c r="H13" s="311"/>
      <c r="I13" s="240">
        <f>SUM(C13:H13)</f>
        <v>0</v>
      </c>
      <c r="J13" s="241" t="str">
        <f>IF(B13="","",(VLOOKUP(B13,Measurements!$C$2:$D$62,2,FALSE)))</f>
        <v/>
      </c>
      <c r="K13" s="233"/>
      <c r="L13" s="233"/>
    </row>
    <row r="14" spans="1:41" s="234" customFormat="1" ht="40" customHeight="1" x14ac:dyDescent="0.45">
      <c r="A14" s="232"/>
      <c r="B14" s="232"/>
      <c r="C14" s="311"/>
      <c r="D14" s="311"/>
      <c r="E14" s="311"/>
      <c r="F14" s="311"/>
      <c r="G14" s="311"/>
      <c r="H14" s="311"/>
      <c r="I14" s="240">
        <f t="shared" ref="I14" si="0">SUM(C14:H14)</f>
        <v>0</v>
      </c>
      <c r="J14" s="241" t="str">
        <f>IF(B14="","",(VLOOKUP(B14,Measurements!$C$2:$D$62,2,FALSE)))</f>
        <v/>
      </c>
      <c r="K14" s="233"/>
      <c r="L14" s="233"/>
    </row>
    <row r="15" spans="1:41" s="234" customFormat="1" ht="40" customHeight="1" x14ac:dyDescent="0.45">
      <c r="A15" s="232"/>
      <c r="B15" s="232"/>
      <c r="C15" s="311"/>
      <c r="D15" s="311"/>
      <c r="E15" s="311"/>
      <c r="F15" s="311"/>
      <c r="G15" s="311"/>
      <c r="H15" s="311"/>
      <c r="I15" s="240">
        <f t="shared" ref="I15:I22" si="1">SUM(C15:H15)</f>
        <v>0</v>
      </c>
      <c r="J15" s="241" t="str">
        <f>IF(B15="","",(VLOOKUP(B15,Measurements!$C$2:$D$62,2,FALSE)))</f>
        <v/>
      </c>
      <c r="K15" s="233"/>
      <c r="L15" s="233"/>
    </row>
    <row r="16" spans="1:41" s="234" customFormat="1" ht="40" customHeight="1" x14ac:dyDescent="0.45">
      <c r="A16" s="232"/>
      <c r="B16" s="232"/>
      <c r="C16" s="311"/>
      <c r="D16" s="311"/>
      <c r="E16" s="311"/>
      <c r="F16" s="311"/>
      <c r="G16" s="311"/>
      <c r="H16" s="311"/>
      <c r="I16" s="240">
        <f t="shared" si="1"/>
        <v>0</v>
      </c>
      <c r="J16" s="241" t="str">
        <f>IF(B16="","",(VLOOKUP(B16,Measurements!$C$2:$D$62,2,FALSE)))</f>
        <v/>
      </c>
      <c r="K16" s="233"/>
      <c r="L16" s="233"/>
    </row>
    <row r="17" spans="1:12" s="234" customFormat="1" ht="40" customHeight="1" x14ac:dyDescent="0.45">
      <c r="A17" s="232"/>
      <c r="B17" s="232"/>
      <c r="C17" s="311"/>
      <c r="D17" s="311"/>
      <c r="E17" s="311"/>
      <c r="F17" s="311"/>
      <c r="G17" s="311"/>
      <c r="H17" s="311"/>
      <c r="I17" s="240">
        <f t="shared" si="1"/>
        <v>0</v>
      </c>
      <c r="J17" s="241" t="str">
        <f>IF(B17="","",(VLOOKUP(B17,Measurements!$C$2:$D$62,2,FALSE)))</f>
        <v/>
      </c>
      <c r="K17" s="233"/>
      <c r="L17" s="233"/>
    </row>
    <row r="18" spans="1:12" s="234" customFormat="1" ht="40" customHeight="1" x14ac:dyDescent="0.45">
      <c r="A18" s="232"/>
      <c r="B18" s="232"/>
      <c r="C18" s="311"/>
      <c r="D18" s="311"/>
      <c r="E18" s="311"/>
      <c r="F18" s="311"/>
      <c r="G18" s="311"/>
      <c r="H18" s="311"/>
      <c r="I18" s="240">
        <f t="shared" si="1"/>
        <v>0</v>
      </c>
      <c r="J18" s="241" t="str">
        <f>IF(B18="","",(VLOOKUP(B18,Measurements!$C$2:$D$62,2,FALSE)))</f>
        <v/>
      </c>
      <c r="K18" s="233"/>
      <c r="L18" s="233"/>
    </row>
    <row r="19" spans="1:12" s="234" customFormat="1" ht="40" customHeight="1" x14ac:dyDescent="0.45">
      <c r="A19" s="232"/>
      <c r="B19" s="232"/>
      <c r="C19" s="311"/>
      <c r="D19" s="311"/>
      <c r="E19" s="311"/>
      <c r="F19" s="311"/>
      <c r="G19" s="311"/>
      <c r="H19" s="311"/>
      <c r="I19" s="240">
        <f t="shared" si="1"/>
        <v>0</v>
      </c>
      <c r="J19" s="241" t="str">
        <f>IF(B19="","",(VLOOKUP(B19,Measurements!$C$2:$D$62,2,FALSE)))</f>
        <v/>
      </c>
      <c r="K19" s="233"/>
      <c r="L19" s="233"/>
    </row>
    <row r="20" spans="1:12" s="234" customFormat="1" ht="40" customHeight="1" x14ac:dyDescent="0.45">
      <c r="A20" s="232"/>
      <c r="B20" s="232"/>
      <c r="C20" s="311"/>
      <c r="D20" s="311"/>
      <c r="E20" s="311"/>
      <c r="F20" s="311"/>
      <c r="G20" s="311"/>
      <c r="H20" s="311"/>
      <c r="I20" s="240">
        <f t="shared" si="1"/>
        <v>0</v>
      </c>
      <c r="J20" s="241" t="str">
        <f>IF(B20="","",(VLOOKUP(B20,Measurements!$C$2:$D$62,2,FALSE)))</f>
        <v/>
      </c>
      <c r="K20" s="233"/>
      <c r="L20" s="233"/>
    </row>
    <row r="21" spans="1:12" s="234" customFormat="1" ht="40" customHeight="1" x14ac:dyDescent="0.45">
      <c r="A21" s="232"/>
      <c r="B21" s="232"/>
      <c r="C21" s="311"/>
      <c r="D21" s="311"/>
      <c r="E21" s="311"/>
      <c r="F21" s="311"/>
      <c r="G21" s="311"/>
      <c r="H21" s="311"/>
      <c r="I21" s="240">
        <f t="shared" si="1"/>
        <v>0</v>
      </c>
      <c r="J21" s="241" t="str">
        <f>IF(B21="","",(VLOOKUP(B21,Measurements!$C$2:$D$62,2,FALSE)))</f>
        <v/>
      </c>
      <c r="K21" s="233"/>
      <c r="L21" s="233"/>
    </row>
    <row r="22" spans="1:12" s="234" customFormat="1" ht="40" customHeight="1" x14ac:dyDescent="0.45">
      <c r="A22" s="232"/>
      <c r="B22" s="232"/>
      <c r="C22" s="311"/>
      <c r="D22" s="311"/>
      <c r="E22" s="311"/>
      <c r="F22" s="311"/>
      <c r="G22" s="311"/>
      <c r="H22" s="311"/>
      <c r="I22" s="240">
        <f t="shared" si="1"/>
        <v>0</v>
      </c>
      <c r="J22" s="241" t="str">
        <f>IF(B22="","",(VLOOKUP(B22,Measurements!$C$2:$D$62,2,FALSE)))</f>
        <v/>
      </c>
      <c r="K22" s="233"/>
      <c r="L22" s="233"/>
    </row>
    <row r="23" spans="1:12" s="234" customFormat="1" ht="40" customHeight="1" x14ac:dyDescent="0.45">
      <c r="A23" s="232"/>
      <c r="B23" s="232"/>
      <c r="C23" s="311"/>
      <c r="D23" s="311"/>
      <c r="E23" s="311"/>
      <c r="F23" s="311"/>
      <c r="G23" s="311"/>
      <c r="H23" s="311"/>
      <c r="I23" s="240">
        <f t="shared" ref="I23:I26" si="2">SUM(C23:H23)</f>
        <v>0</v>
      </c>
      <c r="J23" s="241" t="str">
        <f>IF(B23="","",(VLOOKUP(B23,Measurements!$C$2:$D$62,2,FALSE)))</f>
        <v/>
      </c>
      <c r="K23" s="233"/>
      <c r="L23" s="233"/>
    </row>
    <row r="24" spans="1:12" s="234" customFormat="1" ht="40" customHeight="1" x14ac:dyDescent="0.45">
      <c r="A24" s="232"/>
      <c r="B24" s="232"/>
      <c r="C24" s="311"/>
      <c r="D24" s="311"/>
      <c r="E24" s="311"/>
      <c r="F24" s="311"/>
      <c r="G24" s="311"/>
      <c r="H24" s="311"/>
      <c r="I24" s="240">
        <f t="shared" si="2"/>
        <v>0</v>
      </c>
      <c r="J24" s="241" t="str">
        <f>IF(B24="","",(VLOOKUP(B24,Measurements!$C$2:$D$62,2,FALSE)))</f>
        <v/>
      </c>
      <c r="K24" s="233"/>
      <c r="L24" s="233"/>
    </row>
    <row r="25" spans="1:12" s="234" customFormat="1" ht="40" customHeight="1" x14ac:dyDescent="0.45">
      <c r="A25" s="232"/>
      <c r="B25" s="232"/>
      <c r="C25" s="311"/>
      <c r="D25" s="311"/>
      <c r="E25" s="311"/>
      <c r="F25" s="311"/>
      <c r="G25" s="311"/>
      <c r="H25" s="311"/>
      <c r="I25" s="240">
        <f t="shared" si="2"/>
        <v>0</v>
      </c>
      <c r="J25" s="241" t="str">
        <f>IF(B25="","",(VLOOKUP(B25,Measurements!$C$2:$D$62,2,FALSE)))</f>
        <v/>
      </c>
      <c r="K25" s="233"/>
      <c r="L25" s="233"/>
    </row>
    <row r="26" spans="1:12" s="234" customFormat="1" ht="40" customHeight="1" x14ac:dyDescent="0.45">
      <c r="A26" s="232"/>
      <c r="B26" s="232"/>
      <c r="C26" s="311"/>
      <c r="D26" s="311"/>
      <c r="E26" s="311"/>
      <c r="F26" s="311"/>
      <c r="G26" s="311"/>
      <c r="H26" s="311"/>
      <c r="I26" s="240">
        <f t="shared" si="2"/>
        <v>0</v>
      </c>
      <c r="J26" s="241" t="str">
        <f>IF(B26="","",(VLOOKUP(B26,Measurements!$C$2:$D$62,2,FALSE)))</f>
        <v/>
      </c>
      <c r="K26" s="233"/>
      <c r="L26" s="233"/>
    </row>
    <row r="27" spans="1:12" s="234" customFormat="1" ht="40" customHeight="1" x14ac:dyDescent="0.45">
      <c r="A27" s="232"/>
      <c r="B27" s="232"/>
      <c r="C27" s="311"/>
      <c r="D27" s="311"/>
      <c r="E27" s="311"/>
      <c r="F27" s="311"/>
      <c r="G27" s="311"/>
      <c r="H27" s="311"/>
      <c r="I27" s="240">
        <f t="shared" ref="I27:I30" si="3">SUM(C27:H27)</f>
        <v>0</v>
      </c>
      <c r="J27" s="241" t="str">
        <f>IF(B27="","",(VLOOKUP(B27,Measurements!$C$2:$D$62,2,FALSE)))</f>
        <v/>
      </c>
      <c r="K27" s="233"/>
      <c r="L27" s="233"/>
    </row>
    <row r="28" spans="1:12" s="234" customFormat="1" ht="40" customHeight="1" x14ac:dyDescent="0.45">
      <c r="A28" s="232"/>
      <c r="B28" s="232"/>
      <c r="C28" s="311"/>
      <c r="D28" s="311"/>
      <c r="E28" s="311"/>
      <c r="F28" s="311"/>
      <c r="G28" s="311"/>
      <c r="H28" s="311"/>
      <c r="I28" s="240">
        <f t="shared" si="3"/>
        <v>0</v>
      </c>
      <c r="J28" s="241" t="str">
        <f>IF(B28="","",(VLOOKUP(B28,Measurements!$C$2:$D$62,2,FALSE)))</f>
        <v/>
      </c>
      <c r="K28" s="233"/>
      <c r="L28" s="233"/>
    </row>
    <row r="29" spans="1:12" s="234" customFormat="1" ht="40" customHeight="1" x14ac:dyDescent="0.45">
      <c r="A29" s="232"/>
      <c r="B29" s="232"/>
      <c r="C29" s="311"/>
      <c r="D29" s="311"/>
      <c r="E29" s="311"/>
      <c r="F29" s="311"/>
      <c r="G29" s="311"/>
      <c r="H29" s="311"/>
      <c r="I29" s="240">
        <f t="shared" si="3"/>
        <v>0</v>
      </c>
      <c r="J29" s="241" t="str">
        <f>IF(B29="","",(VLOOKUP(B29,Measurements!$C$2:$D$62,2,FALSE)))</f>
        <v/>
      </c>
      <c r="K29" s="233"/>
      <c r="L29" s="233"/>
    </row>
    <row r="30" spans="1:12" s="234" customFormat="1" ht="40" customHeight="1" x14ac:dyDescent="0.45">
      <c r="A30" s="232"/>
      <c r="B30" s="232"/>
      <c r="C30" s="311"/>
      <c r="D30" s="311"/>
      <c r="E30" s="311"/>
      <c r="F30" s="311"/>
      <c r="G30" s="311"/>
      <c r="H30" s="311"/>
      <c r="I30" s="240">
        <f t="shared" si="3"/>
        <v>0</v>
      </c>
      <c r="J30" s="241" t="str">
        <f>IF(B30="","",(VLOOKUP(B30,Measurements!$C$2:$D$62,2,FALSE)))</f>
        <v/>
      </c>
      <c r="K30" s="233"/>
      <c r="L30" s="233"/>
    </row>
    <row r="31" spans="1:12" ht="15" customHeight="1" x14ac:dyDescent="0.45"/>
    <row r="32" spans="1:12" ht="16.5" x14ac:dyDescent="0.45">
      <c r="A32" s="379" t="s">
        <v>534</v>
      </c>
    </row>
  </sheetData>
  <sheetProtection algorithmName="SHA-512" hashValue="m73CQA985RYkna8H+CPNAS3MdbqIgJObZr1WsgX5r8a9I7Si7/J3EMX8plmbSe9u4yxJrQmhEONQMlChaxfjcQ==" saltValue="vv8w4GRYRscCNJ3V5XIZ6w==" spinCount="100000" sheet="1" formatCells="0" formatColumns="0" formatRows="0" insertColumns="0" insertRows="0" selectLockedCells="1"/>
  <mergeCells count="8">
    <mergeCell ref="A2:L2"/>
    <mergeCell ref="B6:D6"/>
    <mergeCell ref="C11:I11"/>
    <mergeCell ref="B7:D7"/>
    <mergeCell ref="A10:L10"/>
    <mergeCell ref="A9:L9"/>
    <mergeCell ref="A3:L3"/>
    <mergeCell ref="B5:D5"/>
  </mergeCell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Header>&amp;R&amp;G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B18AB4DE-C621-4EBA-B064-DB5505C2012D}">
          <x14:formula1>
            <xm:f>'Ymyriadau SPF'!$B$12:$B$42</xm:f>
          </x14:formula1>
          <xm:sqref>A13:A30</xm:sqref>
        </x14:dataValidation>
        <x14:dataValidation type="list" allowBlank="1" showInputMessage="1" showErrorMessage="1" xr:uid="{01171A50-831A-4037-B246-6F18081CAEE4}">
          <x14:formula1>
            <xm:f>'Outputs Filter list'!$B$4:$B$35</xm:f>
          </x14:formula1>
          <xm:sqref>B13</xm:sqref>
        </x14:dataValidation>
        <x14:dataValidation type="list" allowBlank="1" showInputMessage="1" showErrorMessage="1" xr:uid="{059AC1EC-34B3-4ECC-B803-34D156FACEED}">
          <x14:formula1>
            <xm:f>'Outputs Filter list'!$C$4:$C$35</xm:f>
          </x14:formula1>
          <xm:sqref>B14</xm:sqref>
        </x14:dataValidation>
        <x14:dataValidation type="list" allowBlank="1" showInputMessage="1" showErrorMessage="1" xr:uid="{93C1648F-128B-4635-8805-979ECA2D9FCD}">
          <x14:formula1>
            <xm:f>'Outputs Filter list'!$D$4:$D$35</xm:f>
          </x14:formula1>
          <xm:sqref>B15</xm:sqref>
        </x14:dataValidation>
        <x14:dataValidation type="list" allowBlank="1" showInputMessage="1" showErrorMessage="1" xr:uid="{9F0C3A03-99B7-4375-B3E8-AAB5B1BBE45A}">
          <x14:formula1>
            <xm:f>'Outputs Filter list'!$E$4:$E$35</xm:f>
          </x14:formula1>
          <xm:sqref>B16</xm:sqref>
        </x14:dataValidation>
        <x14:dataValidation type="list" allowBlank="1" showInputMessage="1" showErrorMessage="1" xr:uid="{13377DE9-820A-4B5F-A30C-01D9BE50FCF5}">
          <x14:formula1>
            <xm:f>'Outputs Filter list'!$F$4:$F$35</xm:f>
          </x14:formula1>
          <xm:sqref>B17</xm:sqref>
        </x14:dataValidation>
        <x14:dataValidation type="list" allowBlank="1" showInputMessage="1" showErrorMessage="1" xr:uid="{105D04CB-0805-4B9F-9D25-9D996C9D4F43}">
          <x14:formula1>
            <xm:f>'Outputs Filter list'!$G$4:$G$35</xm:f>
          </x14:formula1>
          <xm:sqref>B18</xm:sqref>
        </x14:dataValidation>
        <x14:dataValidation type="list" allowBlank="1" showInputMessage="1" showErrorMessage="1" xr:uid="{5DC318C4-42A4-4943-B8DB-C99BBF941E01}">
          <x14:formula1>
            <xm:f>'Outputs Filter list'!$H$4:$H$35</xm:f>
          </x14:formula1>
          <xm:sqref>B19</xm:sqref>
        </x14:dataValidation>
        <x14:dataValidation type="list" allowBlank="1" showInputMessage="1" showErrorMessage="1" xr:uid="{678B1EBE-650D-4B9B-9ABB-83C3E1E95A2D}">
          <x14:formula1>
            <xm:f>'Outputs Filter list'!$I$4:$I$35</xm:f>
          </x14:formula1>
          <xm:sqref>B20</xm:sqref>
        </x14:dataValidation>
        <x14:dataValidation type="list" allowBlank="1" showInputMessage="1" showErrorMessage="1" xr:uid="{C1E4A4BB-E6D2-41D9-B52D-874ABF7B4606}">
          <x14:formula1>
            <xm:f>'Outputs Filter list'!$J$4:$J$35</xm:f>
          </x14:formula1>
          <xm:sqref>B21</xm:sqref>
        </x14:dataValidation>
        <x14:dataValidation type="list" allowBlank="1" showInputMessage="1" showErrorMessage="1" xr:uid="{23920B0B-5D26-41F1-97AE-0E9410A09940}">
          <x14:formula1>
            <xm:f>'Outputs Filter list'!$K$4:$K$35</xm:f>
          </x14:formula1>
          <xm:sqref>B22</xm:sqref>
        </x14:dataValidation>
        <x14:dataValidation type="list" allowBlank="1" showInputMessage="1" showErrorMessage="1" xr:uid="{D609B11B-0F83-42D0-9E03-90445438FCB1}">
          <x14:formula1>
            <xm:f>'Outputs Filter list'!$L$4:$L$35</xm:f>
          </x14:formula1>
          <xm:sqref>B23</xm:sqref>
        </x14:dataValidation>
        <x14:dataValidation type="list" allowBlank="1" showInputMessage="1" showErrorMessage="1" xr:uid="{724CBD36-CD8E-4E58-8C96-087FAAB15991}">
          <x14:formula1>
            <xm:f>'Outputs Filter list'!$M$4:$M$35</xm:f>
          </x14:formula1>
          <xm:sqref>B24</xm:sqref>
        </x14:dataValidation>
        <x14:dataValidation type="list" allowBlank="1" showInputMessage="1" showErrorMessage="1" xr:uid="{1F755B53-ED73-4B24-89BB-CED1A9B7EB65}">
          <x14:formula1>
            <xm:f>'Outputs Filter list'!$N$4:$N$35</xm:f>
          </x14:formula1>
          <xm:sqref>B25</xm:sqref>
        </x14:dataValidation>
        <x14:dataValidation type="list" allowBlank="1" showInputMessage="1" showErrorMessage="1" xr:uid="{B62C2D9C-0A3E-4A40-875E-BFF644022E12}">
          <x14:formula1>
            <xm:f>'Outputs Filter list'!$O$4:$O$35</xm:f>
          </x14:formula1>
          <xm:sqref>B26</xm:sqref>
        </x14:dataValidation>
        <x14:dataValidation type="list" allowBlank="1" showInputMessage="1" showErrorMessage="1" xr:uid="{F9B6FE0E-4640-45BC-AD95-0A7CDCFB4953}">
          <x14:formula1>
            <xm:f>'Outputs Filter list'!$P$4:$P$35</xm:f>
          </x14:formula1>
          <xm:sqref>B27</xm:sqref>
        </x14:dataValidation>
        <x14:dataValidation type="list" allowBlank="1" showInputMessage="1" showErrorMessage="1" xr:uid="{27DC1227-9B20-4220-A2F5-5204F9009435}">
          <x14:formula1>
            <xm:f>'Outputs Filter list'!$Q$4:$Q$35</xm:f>
          </x14:formula1>
          <xm:sqref>B28</xm:sqref>
        </x14:dataValidation>
        <x14:dataValidation type="list" allowBlank="1" showInputMessage="1" showErrorMessage="1" xr:uid="{AC0D5B39-EDE3-4D55-B9AD-3681F6338BBC}">
          <x14:formula1>
            <xm:f>'Outputs Filter list'!$R$4:$R$35</xm:f>
          </x14:formula1>
          <xm:sqref>B29</xm:sqref>
        </x14:dataValidation>
        <x14:dataValidation type="list" allowBlank="1" showInputMessage="1" showErrorMessage="1" xr:uid="{BB9AEF3A-5418-4C59-AB14-E28C553FB5C8}">
          <x14:formula1>
            <xm:f>'Outputs Filter list'!$S$4:$S$35</xm:f>
          </x14:formula1>
          <xm:sqref>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AF55-A12C-40D9-8FD4-83CC9BC5491C}">
  <sheetPr>
    <tabColor rgb="FF00B050"/>
  </sheetPr>
  <dimension ref="A1:S35"/>
  <sheetViews>
    <sheetView workbookViewId="0">
      <selection activeCell="B29" sqref="B29"/>
    </sheetView>
  </sheetViews>
  <sheetFormatPr defaultRowHeight="14.5" x14ac:dyDescent="0.35"/>
  <cols>
    <col min="1" max="1" width="8.90625" style="318"/>
    <col min="2" max="2" width="35" customWidth="1"/>
    <col min="3" max="3" width="31.1796875" customWidth="1"/>
    <col min="4" max="4" width="19.36328125" customWidth="1"/>
    <col min="5" max="5" width="15.6328125" customWidth="1"/>
    <col min="7" max="7" width="62.36328125" bestFit="1" customWidth="1"/>
  </cols>
  <sheetData>
    <row r="1" spans="1:19" x14ac:dyDescent="0.35">
      <c r="B1" t="s">
        <v>11</v>
      </c>
    </row>
    <row r="2" spans="1:19" x14ac:dyDescent="0.35">
      <c r="B2" t="s">
        <v>338</v>
      </c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  <c r="P2" t="s">
        <v>352</v>
      </c>
      <c r="Q2" t="s">
        <v>353</v>
      </c>
      <c r="R2" t="s">
        <v>354</v>
      </c>
      <c r="S2" t="s">
        <v>355</v>
      </c>
    </row>
    <row r="3" spans="1:19" s="317" customFormat="1" x14ac:dyDescent="0.35">
      <c r="A3" s="319"/>
      <c r="B3" s="317" t="str">
        <f>IF('Allbynnau SPF'!$A13="","",VLOOKUP('Allbynnau SPF'!$A13,Outputs!I$3:J$55,2,FALSE))</f>
        <v/>
      </c>
      <c r="C3" s="317" t="str">
        <f>IF('Allbynnau SPF'!$A14="","",VLOOKUP('Allbynnau SPF'!$A14,Outputs!$I$3:$J$55,2,FALSE))</f>
        <v/>
      </c>
      <c r="D3" s="317" t="str">
        <f>IF('Allbynnau SPF'!$A15="","",VLOOKUP('Allbynnau SPF'!$A15,Outputs!$I$3:$J$55,2,FALSE))</f>
        <v/>
      </c>
      <c r="E3" s="317" t="str">
        <f>IF('Allbynnau SPF'!$A16="","",VLOOKUP('Allbynnau SPF'!$A16,Outputs!$I$3:$J$55,2,FALSE))</f>
        <v/>
      </c>
      <c r="F3" s="317" t="str">
        <f>IF('Allbynnau SPF'!$A17="","",VLOOKUP('Allbynnau SPF'!$A17,Outputs!$I$3:$J$55,2,FALSE))</f>
        <v/>
      </c>
      <c r="G3" s="317" t="str">
        <f>IF('Allbynnau SPF'!$A18="","",VLOOKUP('Allbynnau SPF'!$A18,Outputs!$I$3:$J$55,2,FALSE))</f>
        <v/>
      </c>
      <c r="H3" s="317" t="str">
        <f>IF('Allbynnau SPF'!$A19="","",VLOOKUP('Allbynnau SPF'!$A19,Outputs!$I$3:$J$55,2,FALSE))</f>
        <v/>
      </c>
      <c r="I3" s="317" t="str">
        <f>IF('Allbynnau SPF'!$A20="","",VLOOKUP('Allbynnau SPF'!$A20,Outputs!$I$3:$J$55,2,FALSE))</f>
        <v/>
      </c>
      <c r="J3" s="317" t="str">
        <f>IF('Allbynnau SPF'!$A21="","",VLOOKUP('Allbynnau SPF'!$A21,Outputs!$I$3:$J$55,2,FALSE))</f>
        <v/>
      </c>
      <c r="K3" s="317" t="str">
        <f>IF('Allbynnau SPF'!$A22="","",VLOOKUP('Allbynnau SPF'!$A22,Outputs!$I$3:$J$55,2,FALSE))</f>
        <v/>
      </c>
      <c r="L3" s="317" t="str">
        <f>IF('Allbynnau SPF'!$A23="","",VLOOKUP('Allbynnau SPF'!$A23,Outputs!$I$3:$J$55,2,FALSE))</f>
        <v/>
      </c>
      <c r="M3" s="317" t="str">
        <f>IF('Allbynnau SPF'!$A24="","",VLOOKUP('Allbynnau SPF'!$A24,Outputs!$I$3:$J$55,2,FALSE))</f>
        <v/>
      </c>
      <c r="N3" s="317" t="str">
        <f>IF('Allbynnau SPF'!$A25="","",VLOOKUP('Allbynnau SPF'!$A25,Outputs!$I$3:$J$55,2,FALSE))</f>
        <v/>
      </c>
      <c r="O3" s="317" t="str">
        <f>IF('Allbynnau SPF'!$A26="","",VLOOKUP('Allbynnau SPF'!$A26,Outputs!$I$3:$J$55,2,FALSE))</f>
        <v/>
      </c>
      <c r="P3" s="317" t="str">
        <f>IF('Allbynnau SPF'!$A27="","",VLOOKUP('Allbynnau SPF'!$A27,Outputs!$I$3:$J$55,2,FALSE))</f>
        <v/>
      </c>
      <c r="Q3" s="317" t="str">
        <f>IF('Allbynnau SPF'!$A28="","",VLOOKUP('Allbynnau SPF'!$A28,Outputs!$I$3:$J$55,2,FALSE))</f>
        <v/>
      </c>
      <c r="R3" s="317" t="str">
        <f>IF('Allbynnau SPF'!$A29="","",VLOOKUP('Allbynnau SPF'!$A29,Outputs!$I$3:$J$55,2,FALSE))</f>
        <v/>
      </c>
      <c r="S3" s="317" t="str">
        <f>IF('Allbynnau SPF'!$A30="","",VLOOKUP('Allbynnau SPF'!$A30,Outputs!$I$3:$J$55,2,FALSE))</f>
        <v/>
      </c>
    </row>
    <row r="4" spans="1:19" s="317" customFormat="1" x14ac:dyDescent="0.35">
      <c r="A4" s="319"/>
    </row>
    <row r="5" spans="1:19" x14ac:dyDescent="0.35">
      <c r="A5" s="318">
        <v>3</v>
      </c>
      <c r="B5" t="str">
        <f>IF(B$3="Cymunedau &amp; Lle",Outputs!$A3,IF(B$3="Cefnogi Busnesau Lleol",Outputs!$B3,IF(B$3="Pobl &amp; Sgiliau",Outputs!$C3,IF(B$3="Lluosi",Outputs!$D3,""))))</f>
        <v/>
      </c>
      <c r="C5" t="str">
        <f>IF(C$3="Cymunedau &amp; Lle",Outputs!$A3,IF(C$3="Cefnogi Busnesau Lleol",Outputs!$B3,IF(C$3="Pobl &amp; Sgiliau",Outputs!$C3,IF(C$3="Lluosi",Outputs!$D3,""))))</f>
        <v/>
      </c>
      <c r="D5" t="str">
        <f>IF(D$3="Cymunedau &amp; Lle",Outputs!$A3,IF(D$3="Cefnogi Busnesau Lleol",Outputs!$B3,IF(D$3="Pobl &amp; Sgiliau",Outputs!$C3,IF(D$3="Lluosi",Outputs!$D3,""))))</f>
        <v/>
      </c>
      <c r="E5" t="str">
        <f>IF(E$3="Cymunedau &amp; Lle",Outputs!$A3,IF(E$3="Cefnogi Busnesau Lleol",Outputs!$B3,IF(E$3="Pobl &amp; Sgiliau",Outputs!$C3,IF(E$3="Lluosi",Outputs!$D3,""))))</f>
        <v/>
      </c>
      <c r="F5" t="str">
        <f>IF(F$3="Cymunedau &amp; Lle",Outputs!$A3,IF(F$3="Cefnogi Busnesau Lleol",Outputs!$B3,IF(F$3="Pobl &amp; Sgiliau",Outputs!$C3,IF(F$3="Lluosi",Outputs!$D3,""))))</f>
        <v/>
      </c>
      <c r="G5" t="str">
        <f>IF(G$3="Cymunedau &amp; Lle",Outputs!$A3,IF(G$3="Cefnogi Busnesau Lleol",Outputs!$B3,IF(G$3="Pobl &amp; Sgiliau",Outputs!$C3,IF(G$3="Lluosi",Outputs!$D3,""))))</f>
        <v/>
      </c>
      <c r="H5" t="str">
        <f>IF(H$3="Cymunedau &amp; Lle",Outputs!$A3,IF(H$3="Cefnogi Busnesau Lleol",Outputs!$B3,IF(H$3="Pobl &amp; Sgiliau",Outputs!$C3,IF(H$3="Lluosi",Outputs!$D3,""))))</f>
        <v/>
      </c>
      <c r="I5" t="str">
        <f>IF(I$3="Cymunedau &amp; Lle",Outputs!$A3,IF(I$3="Cefnogi Busnesau Lleol",Outputs!$B3,IF(I$3="Pobl &amp; Sgiliau",Outputs!$C3,IF(I$3="Lluosi",Outputs!$D3,""))))</f>
        <v/>
      </c>
      <c r="J5" t="str">
        <f>IF(J$3="Cymunedau &amp; Lle",Outputs!$A3,IF(J$3="Cefnogi Busnesau Lleol",Outputs!$B3,IF(J$3="Pobl &amp; Sgiliau",Outputs!$C3,IF(J$3="Lluosi",Outputs!$D3,""))))</f>
        <v/>
      </c>
      <c r="K5" t="str">
        <f>IF(K$3="Cymunedau &amp; Lle",Outputs!$A3,IF(K$3="Cefnogi Busnesau Lleol",Outputs!$B3,IF(K$3="Pobl &amp; Sgiliau",Outputs!$C3,IF(K$3="Lluosi",Outputs!$D3,""))))</f>
        <v/>
      </c>
      <c r="L5" t="str">
        <f>IF(L$3="Cymunedau &amp; Lle",Outputs!$A3,IF(L$3="Cefnogi Busnesau Lleol",Outputs!$B3,IF(L$3="Pobl &amp; Sgiliau",Outputs!$C3,IF(L$3="Lluosi",Outputs!$D3,""))))</f>
        <v/>
      </c>
      <c r="M5" t="str">
        <f>IF(M$3="Cymunedau &amp; Lle",Outputs!$A3,IF(M$3="Cefnogi Busnesau Lleol",Outputs!$B3,IF(M$3="Pobl &amp; Sgiliau",Outputs!$C3,IF(M$3="Lluosi",Outputs!$D3,""))))</f>
        <v/>
      </c>
      <c r="N5" t="str">
        <f>IF(N$3="Cymunedau &amp; Lle",Outputs!$A3,IF(N$3="Cefnogi Busnesau Lleol",Outputs!$B3,IF(N$3="Pobl &amp; Sgiliau",Outputs!$C3,IF(N$3="Lluosi",Outputs!$D3,""))))</f>
        <v/>
      </c>
      <c r="O5" t="str">
        <f>IF(O$3="Cymunedau &amp; Lle",Outputs!$A3,IF(O$3="Cefnogi Busnesau Lleol",Outputs!$B3,IF(O$3="Pobl &amp; Sgiliau",Outputs!$C3,IF(O$3="Lluosi",Outputs!$D3,""))))</f>
        <v/>
      </c>
      <c r="P5" t="str">
        <f>IF(P$3="Cymunedau &amp; Lle",Outputs!$A3,IF(P$3="Cefnogi Busnesau Lleol",Outputs!$B3,IF(P$3="Pobl &amp; Sgiliau",Outputs!$C3,IF(P$3="Lluosi",Outputs!$D3,""))))</f>
        <v/>
      </c>
      <c r="Q5" t="str">
        <f>IF(Q$3="Cymunedau &amp; Lle",Outputs!$A3,IF(Q$3="Cefnogi Busnesau Lleol",Outputs!$B3,IF(Q$3="Pobl &amp; Sgiliau",Outputs!$C3,IF(Q$3="Lluosi",Outputs!$D3,""))))</f>
        <v/>
      </c>
      <c r="R5" t="str">
        <f>IF(R$3="Cymunedau &amp; Lle",Outputs!$A3,IF(R$3="Cefnogi Busnesau Lleol",Outputs!$B3,IF(R$3="Pobl &amp; Sgiliau",Outputs!$C3,IF(R$3="Lluosi",Outputs!$D3,""))))</f>
        <v/>
      </c>
      <c r="S5" t="str">
        <f>IF(S$3="Cymunedau &amp; Lle",Outputs!$A3,IF(S$3="Cefnogi Busnesau Lleol",Outputs!$B3,IF(S$3="Pobl &amp; Sgiliau",Outputs!$C3,IF(S$3="Lluosi",Outputs!$D3,""))))</f>
        <v/>
      </c>
    </row>
    <row r="6" spans="1:19" x14ac:dyDescent="0.35">
      <c r="A6" s="318">
        <v>4</v>
      </c>
      <c r="B6" t="str">
        <f>IF(B$3="Cymunedau &amp; Lle",Outputs!$A4,IF(B$3="Cefnogi Busnesau Lleol",Outputs!$B4,IF(B$3="Pobl &amp; Sgiliau",Outputs!$C4,IF(B$3="Lluosi",Outputs!$D4,""))))</f>
        <v/>
      </c>
      <c r="C6" t="str">
        <f>IF(C$3="Cymunedau &amp; Lle",Outputs!$A4,IF(C$3="Cefnogi Busnesau Lleol",Outputs!$B4,IF(C$3="Pobl &amp; Sgiliau",Outputs!$C4,IF(C$3="Lluosi",Outputs!$D4,""))))</f>
        <v/>
      </c>
      <c r="D6" t="str">
        <f>IF(D$3="Cymunedau &amp; Lle",Outputs!$A4,IF(D$3="Cefnogi Busnesau Lleol",Outputs!$B4,IF(D$3="Pobl &amp; Sgiliau",Outputs!$C4,IF(D$3="Lluosi",Outputs!$D4,""))))</f>
        <v/>
      </c>
      <c r="E6" t="str">
        <f>IF(E$3="Cymunedau &amp; Lle",Outputs!$A4,IF(E$3="Cefnogi Busnesau Lleol",Outputs!$B4,IF(E$3="Pobl &amp; Sgiliau",Outputs!$C4,IF(E$3="Lluosi",Outputs!$D4,""))))</f>
        <v/>
      </c>
      <c r="F6" t="str">
        <f>IF(F$3="Cymunedau &amp; Lle",Outputs!$A4,IF(F$3="Cefnogi Busnesau Lleol",Outputs!$B4,IF(F$3="Pobl &amp; Sgiliau",Outputs!$C4,IF(F$3="Lluosi",Outputs!$D4,""))))</f>
        <v/>
      </c>
      <c r="G6" t="str">
        <f>IF(G$3="Cymunedau &amp; Lle",Outputs!$A4,IF(G$3="Cefnogi Busnesau Lleol",Outputs!$B4,IF(G$3="Pobl &amp; Sgiliau",Outputs!$C4,IF(G$3="Lluosi",Outputs!$D4,""))))</f>
        <v/>
      </c>
      <c r="H6" t="str">
        <f>IF(H$3="Cymunedau &amp; Lle",Outputs!$A4,IF(H$3="Cefnogi Busnesau Lleol",Outputs!$B4,IF(H$3="Pobl &amp; Sgiliau",Outputs!$C4,IF(H$3="Lluosi",Outputs!$D4,""))))</f>
        <v/>
      </c>
      <c r="I6" t="str">
        <f>IF(I$3="Cymunedau &amp; Lle",Outputs!$A4,IF(I$3="Cefnogi Busnesau Lleol",Outputs!$B4,IF(I$3="Pobl &amp; Sgiliau",Outputs!$C4,IF(I$3="Lluosi",Outputs!$D4,""))))</f>
        <v/>
      </c>
      <c r="J6" t="str">
        <f>IF(J$3="Cymunedau &amp; Lle",Outputs!$A4,IF(J$3="Cefnogi Busnesau Lleol",Outputs!$B4,IF(J$3="Pobl &amp; Sgiliau",Outputs!$C4,IF(J$3="Lluosi",Outputs!$D4,""))))</f>
        <v/>
      </c>
      <c r="K6" t="str">
        <f>IF(K$3="Cymunedau &amp; Lle",Outputs!$A4,IF(K$3="Cefnogi Busnesau Lleol",Outputs!$B4,IF(K$3="Pobl &amp; Sgiliau",Outputs!$C4,IF(K$3="Lluosi",Outputs!$D4,""))))</f>
        <v/>
      </c>
      <c r="L6" t="str">
        <f>IF(L$3="Cymunedau &amp; Lle",Outputs!$A4,IF(L$3="Cefnogi Busnesau Lleol",Outputs!$B4,IF(L$3="Pobl &amp; Sgiliau",Outputs!$C4,IF(L$3="Lluosi",Outputs!$D4,""))))</f>
        <v/>
      </c>
      <c r="M6" t="str">
        <f>IF(M$3="Cymunedau &amp; Lle",Outputs!$A4,IF(M$3="Cefnogi Busnesau Lleol",Outputs!$B4,IF(M$3="Pobl &amp; Sgiliau",Outputs!$C4,IF(M$3="Lluosi",Outputs!$D4,""))))</f>
        <v/>
      </c>
      <c r="N6" t="str">
        <f>IF(N$3="Cymunedau &amp; Lle",Outputs!$A4,IF(N$3="Cefnogi Busnesau Lleol",Outputs!$B4,IF(N$3="Pobl &amp; Sgiliau",Outputs!$C4,IF(N$3="Lluosi",Outputs!$D4,""))))</f>
        <v/>
      </c>
      <c r="O6" t="str">
        <f>IF(O$3="Cymunedau &amp; Lle",Outputs!$A4,IF(O$3="Cefnogi Busnesau Lleol",Outputs!$B4,IF(O$3="Pobl &amp; Sgiliau",Outputs!$C4,IF(O$3="Lluosi",Outputs!$D4,""))))</f>
        <v/>
      </c>
      <c r="P6" t="str">
        <f>IF(P$3="Cymunedau &amp; Lle",Outputs!$A4,IF(P$3="Cefnogi Busnesau Lleol",Outputs!$B4,IF(P$3="Pobl &amp; Sgiliau",Outputs!$C4,IF(P$3="Lluosi",Outputs!$D4,""))))</f>
        <v/>
      </c>
      <c r="Q6" t="str">
        <f>IF(Q$3="Cymunedau &amp; Lle",Outputs!$A4,IF(Q$3="Cefnogi Busnesau Lleol",Outputs!$B4,IF(Q$3="Pobl &amp; Sgiliau",Outputs!$C4,IF(Q$3="Lluosi",Outputs!$D4,""))))</f>
        <v/>
      </c>
      <c r="R6" t="str">
        <f>IF(R$3="Cymunedau &amp; Lle",Outputs!$A4,IF(R$3="Cefnogi Busnesau Lleol",Outputs!$B4,IF(R$3="Pobl &amp; Sgiliau",Outputs!$C4,IF(R$3="Lluosi",Outputs!$D4,""))))</f>
        <v/>
      </c>
      <c r="S6" t="str">
        <f>IF(S$3="Cymunedau &amp; Lle",Outputs!$A4,IF(S$3="Cefnogi Busnesau Lleol",Outputs!$B4,IF(S$3="Pobl &amp; Sgiliau",Outputs!$C4,IF(S$3="Lluosi",Outputs!$D4,""))))</f>
        <v/>
      </c>
    </row>
    <row r="7" spans="1:19" x14ac:dyDescent="0.35">
      <c r="A7" s="318">
        <v>5</v>
      </c>
      <c r="B7" t="str">
        <f>IF(B$3="Cymunedau &amp; Lle",Outputs!$A5,IF(B$3="Cefnogi Busnesau Lleol",Outputs!$B5,IF(B$3="Pobl &amp; Sgiliau",Outputs!$C5,IF(B$3="Lluosi",Outputs!$D5,""))))</f>
        <v/>
      </c>
      <c r="C7" t="str">
        <f>IF(C$3="Cymunedau &amp; Lle",Outputs!$A5,IF(C$3="Cefnogi Busnesau Lleol",Outputs!$B5,IF(C$3="Pobl &amp; Sgiliau",Outputs!$C5,IF(C$3="Lluosi",Outputs!$D5,""))))</f>
        <v/>
      </c>
      <c r="D7" t="str">
        <f>IF(D$3="Cymunedau &amp; Lle",Outputs!$A5,IF(D$3="Cefnogi Busnesau Lleol",Outputs!$B5,IF(D$3="Pobl &amp; Sgiliau",Outputs!$C5,IF(D$3="Lluosi",Outputs!$D5,""))))</f>
        <v/>
      </c>
      <c r="E7" t="str">
        <f>IF(E$3="Cymunedau &amp; Lle",Outputs!$A5,IF(E$3="Cefnogi Busnesau Lleol",Outputs!$B5,IF(E$3="Pobl &amp; Sgiliau",Outputs!$C5,IF(E$3="Lluosi",Outputs!$D5,""))))</f>
        <v/>
      </c>
      <c r="F7" t="str">
        <f>IF(F$3="Cymunedau &amp; Lle",Outputs!$A5,IF(F$3="Cefnogi Busnesau Lleol",Outputs!$B5,IF(F$3="Pobl &amp; Sgiliau",Outputs!$C5,IF(F$3="Lluosi",Outputs!$D5,""))))</f>
        <v/>
      </c>
      <c r="G7" t="str">
        <f>IF(G$3="Cymunedau &amp; Lle",Outputs!$A5,IF(G$3="Cefnogi Busnesau Lleol",Outputs!$B5,IF(G$3="Pobl &amp; Sgiliau",Outputs!$C5,IF(G$3="Lluosi",Outputs!$D5,""))))</f>
        <v/>
      </c>
      <c r="H7" t="str">
        <f>IF(H$3="Cymunedau &amp; Lle",Outputs!$A5,IF(H$3="Cefnogi Busnesau Lleol",Outputs!$B5,IF(H$3="Pobl &amp; Sgiliau",Outputs!$C5,IF(H$3="Lluosi",Outputs!$D5,""))))</f>
        <v/>
      </c>
      <c r="I7" t="str">
        <f>IF(I$3="Cymunedau &amp; Lle",Outputs!$A5,IF(I$3="Cefnogi Busnesau Lleol",Outputs!$B5,IF(I$3="Pobl &amp; Sgiliau",Outputs!$C5,IF(I$3="Lluosi",Outputs!$D5,""))))</f>
        <v/>
      </c>
      <c r="J7" t="str">
        <f>IF(J$3="Cymunedau &amp; Lle",Outputs!$A5,IF(J$3="Cefnogi Busnesau Lleol",Outputs!$B5,IF(J$3="Pobl &amp; Sgiliau",Outputs!$C5,IF(J$3="Lluosi",Outputs!$D5,""))))</f>
        <v/>
      </c>
      <c r="K7" t="str">
        <f>IF(K$3="Cymunedau &amp; Lle",Outputs!$A5,IF(K$3="Cefnogi Busnesau Lleol",Outputs!$B5,IF(K$3="Pobl &amp; Sgiliau",Outputs!$C5,IF(K$3="Lluosi",Outputs!$D5,""))))</f>
        <v/>
      </c>
      <c r="L7" t="str">
        <f>IF(L$3="Cymunedau &amp; Lle",Outputs!$A5,IF(L$3="Cefnogi Busnesau Lleol",Outputs!$B5,IF(L$3="Pobl &amp; Sgiliau",Outputs!$C5,IF(L$3="Lluosi",Outputs!$D5,""))))</f>
        <v/>
      </c>
      <c r="M7" t="str">
        <f>IF(M$3="Cymunedau &amp; Lle",Outputs!$A5,IF(M$3="Cefnogi Busnesau Lleol",Outputs!$B5,IF(M$3="Pobl &amp; Sgiliau",Outputs!$C5,IF(M$3="Lluosi",Outputs!$D5,""))))</f>
        <v/>
      </c>
      <c r="N7" t="str">
        <f>IF(N$3="Cymunedau &amp; Lle",Outputs!$A5,IF(N$3="Cefnogi Busnesau Lleol",Outputs!$B5,IF(N$3="Pobl &amp; Sgiliau",Outputs!$C5,IF(N$3="Lluosi",Outputs!$D5,""))))</f>
        <v/>
      </c>
      <c r="O7" t="str">
        <f>IF(O$3="Cymunedau &amp; Lle",Outputs!$A5,IF(O$3="Cefnogi Busnesau Lleol",Outputs!$B5,IF(O$3="Pobl &amp; Sgiliau",Outputs!$C5,IF(O$3="Lluosi",Outputs!$D5,""))))</f>
        <v/>
      </c>
      <c r="P7" t="str">
        <f>IF(P$3="Cymunedau &amp; Lle",Outputs!$A5,IF(P$3="Cefnogi Busnesau Lleol",Outputs!$B5,IF(P$3="Pobl &amp; Sgiliau",Outputs!$C5,IF(P$3="Lluosi",Outputs!$D5,""))))</f>
        <v/>
      </c>
      <c r="Q7" t="str">
        <f>IF(Q$3="Cymunedau &amp; Lle",Outputs!$A5,IF(Q$3="Cefnogi Busnesau Lleol",Outputs!$B5,IF(Q$3="Pobl &amp; Sgiliau",Outputs!$C5,IF(Q$3="Lluosi",Outputs!$D5,""))))</f>
        <v/>
      </c>
      <c r="R7" t="str">
        <f>IF(R$3="Cymunedau &amp; Lle",Outputs!$A5,IF(R$3="Cefnogi Busnesau Lleol",Outputs!$B5,IF(R$3="Pobl &amp; Sgiliau",Outputs!$C5,IF(R$3="Lluosi",Outputs!$D5,""))))</f>
        <v/>
      </c>
      <c r="S7" t="str">
        <f>IF(S$3="Cymunedau &amp; Lle",Outputs!$A5,IF(S$3="Cefnogi Busnesau Lleol",Outputs!$B5,IF(S$3="Pobl &amp; Sgiliau",Outputs!$C5,IF(S$3="Lluosi",Outputs!$D5,""))))</f>
        <v/>
      </c>
    </row>
    <row r="8" spans="1:19" x14ac:dyDescent="0.35">
      <c r="A8" s="318">
        <v>6</v>
      </c>
      <c r="B8" t="str">
        <f>IF(B$3="Cymunedau &amp; Lle",Outputs!$A6,IF(B$3="Cefnogi Busnesau Lleol",Outputs!$B6,IF(B$3="Pobl &amp; Sgiliau",Outputs!$C6,IF(B$3="Lluosi",Outputs!$D6,""))))</f>
        <v/>
      </c>
      <c r="C8" t="str">
        <f>IF(C$3="Cymunedau &amp; Lle",Outputs!$A6,IF(C$3="Cefnogi Busnesau Lleol",Outputs!$B6,IF(C$3="Pobl &amp; Sgiliau",Outputs!$C6,IF(C$3="Lluosi",Outputs!$D6,""))))</f>
        <v/>
      </c>
      <c r="D8" t="str">
        <f>IF(D$3="Cymunedau &amp; Lle",Outputs!$A6,IF(D$3="Cefnogi Busnesau Lleol",Outputs!$B6,IF(D$3="Pobl &amp; Sgiliau",Outputs!$C6,IF(D$3="Lluosi",Outputs!$D6,""))))</f>
        <v/>
      </c>
      <c r="E8" t="str">
        <f>IF(E$3="Cymunedau &amp; Lle",Outputs!$A6,IF(E$3="Cefnogi Busnesau Lleol",Outputs!$B6,IF(E$3="Pobl &amp; Sgiliau",Outputs!$C6,IF(E$3="Lluosi",Outputs!$D6,""))))</f>
        <v/>
      </c>
      <c r="F8" t="str">
        <f>IF(F$3="Cymunedau &amp; Lle",Outputs!$A6,IF(F$3="Cefnogi Busnesau Lleol",Outputs!$B6,IF(F$3="Pobl &amp; Sgiliau",Outputs!$C6,IF(F$3="Lluosi",Outputs!$D6,""))))</f>
        <v/>
      </c>
      <c r="G8" t="str">
        <f>IF(G$3="Cymunedau &amp; Lle",Outputs!$A6,IF(G$3="Cefnogi Busnesau Lleol",Outputs!$B6,IF(G$3="Pobl &amp; Sgiliau",Outputs!$C6,IF(G$3="Lluosi",Outputs!$D6,""))))</f>
        <v/>
      </c>
      <c r="H8" t="str">
        <f>IF(H$3="Cymunedau &amp; Lle",Outputs!$A6,IF(H$3="Cefnogi Busnesau Lleol",Outputs!$B6,IF(H$3="Pobl &amp; Sgiliau",Outputs!$C6,IF(H$3="Lluosi",Outputs!$D6,""))))</f>
        <v/>
      </c>
      <c r="I8" t="str">
        <f>IF(I$3="Cymunedau &amp; Lle",Outputs!$A6,IF(I$3="Cefnogi Busnesau Lleol",Outputs!$B6,IF(I$3="Pobl &amp; Sgiliau",Outputs!$C6,IF(I$3="Lluosi",Outputs!$D6,""))))</f>
        <v/>
      </c>
      <c r="J8" t="str">
        <f>IF(J$3="Cymunedau &amp; Lle",Outputs!$A6,IF(J$3="Cefnogi Busnesau Lleol",Outputs!$B6,IF(J$3="Pobl &amp; Sgiliau",Outputs!$C6,IF(J$3="Lluosi",Outputs!$D6,""))))</f>
        <v/>
      </c>
      <c r="K8" t="str">
        <f>IF(K$3="Cymunedau &amp; Lle",Outputs!$A6,IF(K$3="Cefnogi Busnesau Lleol",Outputs!$B6,IF(K$3="Pobl &amp; Sgiliau",Outputs!$C6,IF(K$3="Lluosi",Outputs!$D6,""))))</f>
        <v/>
      </c>
      <c r="L8" t="str">
        <f>IF(L$3="Cymunedau &amp; Lle",Outputs!$A6,IF(L$3="Cefnogi Busnesau Lleol",Outputs!$B6,IF(L$3="Pobl &amp; Sgiliau",Outputs!$C6,IF(L$3="Lluosi",Outputs!$D6,""))))</f>
        <v/>
      </c>
      <c r="M8" t="str">
        <f>IF(M$3="Cymunedau &amp; Lle",Outputs!$A6,IF(M$3="Cefnogi Busnesau Lleol",Outputs!$B6,IF(M$3="Pobl &amp; Sgiliau",Outputs!$C6,IF(M$3="Lluosi",Outputs!$D6,""))))</f>
        <v/>
      </c>
      <c r="N8" t="str">
        <f>IF(N$3="Cymunedau &amp; Lle",Outputs!$A6,IF(N$3="Cefnogi Busnesau Lleol",Outputs!$B6,IF(N$3="Pobl &amp; Sgiliau",Outputs!$C6,IF(N$3="Lluosi",Outputs!$D6,""))))</f>
        <v/>
      </c>
      <c r="O8" t="str">
        <f>IF(O$3="Cymunedau &amp; Lle",Outputs!$A6,IF(O$3="Cefnogi Busnesau Lleol",Outputs!$B6,IF(O$3="Pobl &amp; Sgiliau",Outputs!$C6,IF(O$3="Lluosi",Outputs!$D6,""))))</f>
        <v/>
      </c>
      <c r="P8" t="str">
        <f>IF(P$3="Cymunedau &amp; Lle",Outputs!$A6,IF(P$3="Cefnogi Busnesau Lleol",Outputs!$B6,IF(P$3="Pobl &amp; Sgiliau",Outputs!$C6,IF(P$3="Lluosi",Outputs!$D6,""))))</f>
        <v/>
      </c>
      <c r="Q8" t="str">
        <f>IF(Q$3="Cymunedau &amp; Lle",Outputs!$A6,IF(Q$3="Cefnogi Busnesau Lleol",Outputs!$B6,IF(Q$3="Pobl &amp; Sgiliau",Outputs!$C6,IF(Q$3="Lluosi",Outputs!$D6,""))))</f>
        <v/>
      </c>
      <c r="R8" t="str">
        <f>IF(R$3="Cymunedau &amp; Lle",Outputs!$A6,IF(R$3="Cefnogi Busnesau Lleol",Outputs!$B6,IF(R$3="Pobl &amp; Sgiliau",Outputs!$C6,IF(R$3="Lluosi",Outputs!$D6,""))))</f>
        <v/>
      </c>
      <c r="S8" t="str">
        <f>IF(S$3="Cymunedau &amp; Lle",Outputs!$A6,IF(S$3="Cefnogi Busnesau Lleol",Outputs!$B6,IF(S$3="Pobl &amp; Sgiliau",Outputs!$C6,IF(S$3="Lluosi",Outputs!$D6,""))))</f>
        <v/>
      </c>
    </row>
    <row r="9" spans="1:19" x14ac:dyDescent="0.35">
      <c r="A9" s="318">
        <v>7</v>
      </c>
      <c r="B9" t="str">
        <f>IF(B$3="Cymunedau &amp; Lle",Outputs!$A7,IF(B$3="Cefnogi Busnesau Lleol",Outputs!$B7,IF(B$3="Pobl &amp; Sgiliau",Outputs!$C7,IF(B$3="Lluosi",Outputs!$D7,""))))</f>
        <v/>
      </c>
      <c r="C9" t="str">
        <f>IF(C$3="Cymunedau &amp; Lle",Outputs!$A7,IF(C$3="Cefnogi Busnesau Lleol",Outputs!$B7,IF(C$3="Pobl &amp; Sgiliau",Outputs!$C7,IF(C$3="Lluosi",Outputs!$D7,""))))</f>
        <v/>
      </c>
      <c r="D9" t="str">
        <f>IF(D$3="Cymunedau &amp; Lle",Outputs!$A7,IF(D$3="Cefnogi Busnesau Lleol",Outputs!$B7,IF(D$3="Pobl &amp; Sgiliau",Outputs!$C7,IF(D$3="Lluosi",Outputs!$D7,""))))</f>
        <v/>
      </c>
      <c r="E9" t="str">
        <f>IF(E$3="Cymunedau &amp; Lle",Outputs!$A7,IF(E$3="Cefnogi Busnesau Lleol",Outputs!$B7,IF(E$3="Pobl &amp; Sgiliau",Outputs!$C7,IF(E$3="Lluosi",Outputs!$D7,""))))</f>
        <v/>
      </c>
      <c r="F9" t="str">
        <f>IF(F$3="Cymunedau &amp; Lle",Outputs!$A7,IF(F$3="Cefnogi Busnesau Lleol",Outputs!$B7,IF(F$3="Pobl &amp; Sgiliau",Outputs!$C7,IF(F$3="Lluosi",Outputs!$D7,""))))</f>
        <v/>
      </c>
      <c r="G9" t="str">
        <f>IF(G$3="Cymunedau &amp; Lle",Outputs!$A7,IF(G$3="Cefnogi Busnesau Lleol",Outputs!$B7,IF(G$3="Pobl &amp; Sgiliau",Outputs!$C7,IF(G$3="Lluosi",Outputs!$D7,""))))</f>
        <v/>
      </c>
      <c r="H9" t="str">
        <f>IF(H$3="Cymunedau &amp; Lle",Outputs!$A7,IF(H$3="Cefnogi Busnesau Lleol",Outputs!$B7,IF(H$3="Pobl &amp; Sgiliau",Outputs!$C7,IF(H$3="Lluosi",Outputs!$D7,""))))</f>
        <v/>
      </c>
      <c r="I9" t="str">
        <f>IF(I$3="Cymunedau &amp; Lle",Outputs!$A7,IF(I$3="Cefnogi Busnesau Lleol",Outputs!$B7,IF(I$3="Pobl &amp; Sgiliau",Outputs!$C7,IF(I$3="Lluosi",Outputs!$D7,""))))</f>
        <v/>
      </c>
      <c r="J9" t="str">
        <f>IF(J$3="Cymunedau &amp; Lle",Outputs!$A7,IF(J$3="Cefnogi Busnesau Lleol",Outputs!$B7,IF(J$3="Pobl &amp; Sgiliau",Outputs!$C7,IF(J$3="Lluosi",Outputs!$D7,""))))</f>
        <v/>
      </c>
      <c r="K9" t="str">
        <f>IF(K$3="Cymunedau &amp; Lle",Outputs!$A7,IF(K$3="Cefnogi Busnesau Lleol",Outputs!$B7,IF(K$3="Pobl &amp; Sgiliau",Outputs!$C7,IF(K$3="Lluosi",Outputs!$D7,""))))</f>
        <v/>
      </c>
      <c r="L9" t="str">
        <f>IF(L$3="Cymunedau &amp; Lle",Outputs!$A7,IF(L$3="Cefnogi Busnesau Lleol",Outputs!$B7,IF(L$3="Pobl &amp; Sgiliau",Outputs!$C7,IF(L$3="Lluosi",Outputs!$D7,""))))</f>
        <v/>
      </c>
      <c r="M9" t="str">
        <f>IF(M$3="Cymunedau &amp; Lle",Outputs!$A7,IF(M$3="Cefnogi Busnesau Lleol",Outputs!$B7,IF(M$3="Pobl &amp; Sgiliau",Outputs!$C7,IF(M$3="Lluosi",Outputs!$D7,""))))</f>
        <v/>
      </c>
      <c r="N9" t="str">
        <f>IF(N$3="Cymunedau &amp; Lle",Outputs!$A7,IF(N$3="Cefnogi Busnesau Lleol",Outputs!$B7,IF(N$3="Pobl &amp; Sgiliau",Outputs!$C7,IF(N$3="Lluosi",Outputs!$D7,""))))</f>
        <v/>
      </c>
      <c r="O9" t="str">
        <f>IF(O$3="Cymunedau &amp; Lle",Outputs!$A7,IF(O$3="Cefnogi Busnesau Lleol",Outputs!$B7,IF(O$3="Pobl &amp; Sgiliau",Outputs!$C7,IF(O$3="Lluosi",Outputs!$D7,""))))</f>
        <v/>
      </c>
      <c r="P9" t="str">
        <f>IF(P$3="Cymunedau &amp; Lle",Outputs!$A7,IF(P$3="Cefnogi Busnesau Lleol",Outputs!$B7,IF(P$3="Pobl &amp; Sgiliau",Outputs!$C7,IF(P$3="Lluosi",Outputs!$D7,""))))</f>
        <v/>
      </c>
      <c r="Q9" t="str">
        <f>IF(Q$3="Cymunedau &amp; Lle",Outputs!$A7,IF(Q$3="Cefnogi Busnesau Lleol",Outputs!$B7,IF(Q$3="Pobl &amp; Sgiliau",Outputs!$C7,IF(Q$3="Lluosi",Outputs!$D7,""))))</f>
        <v/>
      </c>
      <c r="R9" t="str">
        <f>IF(R$3="Cymunedau &amp; Lle",Outputs!$A7,IF(R$3="Cefnogi Busnesau Lleol",Outputs!$B7,IF(R$3="Pobl &amp; Sgiliau",Outputs!$C7,IF(R$3="Lluosi",Outputs!$D7,""))))</f>
        <v/>
      </c>
      <c r="S9" t="str">
        <f>IF(S$3="Cymunedau &amp; Lle",Outputs!$A7,IF(S$3="Cefnogi Busnesau Lleol",Outputs!$B7,IF(S$3="Pobl &amp; Sgiliau",Outputs!$C7,IF(S$3="Lluosi",Outputs!$D7,""))))</f>
        <v/>
      </c>
    </row>
    <row r="10" spans="1:19" x14ac:dyDescent="0.35">
      <c r="A10" s="318">
        <v>8</v>
      </c>
      <c r="B10" t="str">
        <f>IF(B$3="Cymunedau &amp; Lle",Outputs!$A8,IF(B$3="Cefnogi Busnesau Lleol",Outputs!$B8,IF(B$3="Pobl &amp; Sgiliau",Outputs!$C8,IF(B$3="Lluosi",Outputs!$D8,""))))</f>
        <v/>
      </c>
      <c r="C10" t="str">
        <f>IF(C$3="Cymunedau &amp; Lle",Outputs!$A8,IF(C$3="Cefnogi Busnesau Lleol",Outputs!$B8,IF(C$3="Pobl &amp; Sgiliau",Outputs!$C8,IF(C$3="Lluosi",Outputs!$D8,""))))</f>
        <v/>
      </c>
      <c r="D10" t="str">
        <f>IF(D$3="Cymunedau &amp; Lle",Outputs!$A8,IF(D$3="Cefnogi Busnesau Lleol",Outputs!$B8,IF(D$3="Pobl &amp; Sgiliau",Outputs!$C8,IF(D$3="Lluosi",Outputs!$D8,""))))</f>
        <v/>
      </c>
      <c r="E10" t="str">
        <f>IF(E$3="Cymunedau &amp; Lle",Outputs!$A8,IF(E$3="Cefnogi Busnesau Lleol",Outputs!$B8,IF(E$3="Pobl &amp; Sgiliau",Outputs!$C8,IF(E$3="Lluosi",Outputs!$D8,""))))</f>
        <v/>
      </c>
      <c r="F10" t="str">
        <f>IF(F$3="Cymunedau &amp; Lle",Outputs!$A8,IF(F$3="Cefnogi Busnesau Lleol",Outputs!$B8,IF(F$3="Pobl &amp; Sgiliau",Outputs!$C8,IF(F$3="Lluosi",Outputs!$D8,""))))</f>
        <v/>
      </c>
      <c r="G10" t="str">
        <f>IF(G$3="Cymunedau &amp; Lle",Outputs!$A8,IF(G$3="Cefnogi Busnesau Lleol",Outputs!$B8,IF(G$3="Pobl &amp; Sgiliau",Outputs!$C8,IF(G$3="Lluosi",Outputs!$D8,""))))</f>
        <v/>
      </c>
      <c r="H10" t="str">
        <f>IF(H$3="Cymunedau &amp; Lle",Outputs!$A8,IF(H$3="Cefnogi Busnesau Lleol",Outputs!$B8,IF(H$3="Pobl &amp; Sgiliau",Outputs!$C8,IF(H$3="Lluosi",Outputs!$D8,""))))</f>
        <v/>
      </c>
      <c r="I10" t="str">
        <f>IF(I$3="Cymunedau &amp; Lle",Outputs!$A8,IF(I$3="Cefnogi Busnesau Lleol",Outputs!$B8,IF(I$3="Pobl &amp; Sgiliau",Outputs!$C8,IF(I$3="Lluosi",Outputs!$D8,""))))</f>
        <v/>
      </c>
      <c r="J10" t="str">
        <f>IF(J$3="Cymunedau &amp; Lle",Outputs!$A8,IF(J$3="Cefnogi Busnesau Lleol",Outputs!$B8,IF(J$3="Pobl &amp; Sgiliau",Outputs!$C8,IF(J$3="Lluosi",Outputs!$D8,""))))</f>
        <v/>
      </c>
      <c r="K10" t="str">
        <f>IF(K$3="Cymunedau &amp; Lle",Outputs!$A8,IF(K$3="Cefnogi Busnesau Lleol",Outputs!$B8,IF(K$3="Pobl &amp; Sgiliau",Outputs!$C8,IF(K$3="Lluosi",Outputs!$D8,""))))</f>
        <v/>
      </c>
      <c r="L10" t="str">
        <f>IF(L$3="Cymunedau &amp; Lle",Outputs!$A8,IF(L$3="Cefnogi Busnesau Lleol",Outputs!$B8,IF(L$3="Pobl &amp; Sgiliau",Outputs!$C8,IF(L$3="Lluosi",Outputs!$D8,""))))</f>
        <v/>
      </c>
      <c r="M10" t="str">
        <f>IF(M$3="Cymunedau &amp; Lle",Outputs!$A8,IF(M$3="Cefnogi Busnesau Lleol",Outputs!$B8,IF(M$3="Pobl &amp; Sgiliau",Outputs!$C8,IF(M$3="Lluosi",Outputs!$D8,""))))</f>
        <v/>
      </c>
      <c r="N10" t="str">
        <f>IF(N$3="Cymunedau &amp; Lle",Outputs!$A8,IF(N$3="Cefnogi Busnesau Lleol",Outputs!$B8,IF(N$3="Pobl &amp; Sgiliau",Outputs!$C8,IF(N$3="Lluosi",Outputs!$D8,""))))</f>
        <v/>
      </c>
      <c r="O10" t="str">
        <f>IF(O$3="Cymunedau &amp; Lle",Outputs!$A8,IF(O$3="Cefnogi Busnesau Lleol",Outputs!$B8,IF(O$3="Pobl &amp; Sgiliau",Outputs!$C8,IF(O$3="Lluosi",Outputs!$D8,""))))</f>
        <v/>
      </c>
      <c r="P10" t="str">
        <f>IF(P$3="Cymunedau &amp; Lle",Outputs!$A8,IF(P$3="Cefnogi Busnesau Lleol",Outputs!$B8,IF(P$3="Pobl &amp; Sgiliau",Outputs!$C8,IF(P$3="Lluosi",Outputs!$D8,""))))</f>
        <v/>
      </c>
      <c r="Q10" t="str">
        <f>IF(Q$3="Cymunedau &amp; Lle",Outputs!$A8,IF(Q$3="Cefnogi Busnesau Lleol",Outputs!$B8,IF(Q$3="Pobl &amp; Sgiliau",Outputs!$C8,IF(Q$3="Lluosi",Outputs!$D8,""))))</f>
        <v/>
      </c>
      <c r="R10" t="str">
        <f>IF(R$3="Cymunedau &amp; Lle",Outputs!$A8,IF(R$3="Cefnogi Busnesau Lleol",Outputs!$B8,IF(R$3="Pobl &amp; Sgiliau",Outputs!$C8,IF(R$3="Lluosi",Outputs!$D8,""))))</f>
        <v/>
      </c>
      <c r="S10" t="str">
        <f>IF(S$3="Cymunedau &amp; Lle",Outputs!$A8,IF(S$3="Cefnogi Busnesau Lleol",Outputs!$B8,IF(S$3="Pobl &amp; Sgiliau",Outputs!$C8,IF(S$3="Lluosi",Outputs!$D8,""))))</f>
        <v/>
      </c>
    </row>
    <row r="11" spans="1:19" x14ac:dyDescent="0.35">
      <c r="A11" s="318">
        <v>9</v>
      </c>
      <c r="B11" t="str">
        <f>IF(B$3="Cymunedau &amp; Lle",Outputs!$A9,IF(B$3="Cefnogi Busnesau Lleol",Outputs!$B9,IF(B$3="Pobl &amp; Sgiliau",Outputs!$C9,IF(B$3="Lluosi",Outputs!$D9,""))))</f>
        <v/>
      </c>
      <c r="C11" t="str">
        <f>IF(C$3="Cymunedau &amp; Lle",Outputs!$A9,IF(C$3="Cefnogi Busnesau Lleol",Outputs!$B9,IF(C$3="Pobl &amp; Sgiliau",Outputs!$C9,IF(C$3="Lluosi",Outputs!$D9,""))))</f>
        <v/>
      </c>
      <c r="D11" t="str">
        <f>IF(D$3="Cymunedau &amp; Lle",Outputs!$A9,IF(D$3="Cefnogi Busnesau Lleol",Outputs!$B9,IF(D$3="Pobl &amp; Sgiliau",Outputs!$C9,IF(D$3="Lluosi",Outputs!$D9,""))))</f>
        <v/>
      </c>
      <c r="E11" t="str">
        <f>IF(E$3="Cymunedau &amp; Lle",Outputs!$A9,IF(E$3="Cefnogi Busnesau Lleol",Outputs!$B9,IF(E$3="Pobl &amp; Sgiliau",Outputs!$C9,IF(E$3="Lluosi",Outputs!$D9,""))))</f>
        <v/>
      </c>
      <c r="F11" t="str">
        <f>IF(F$3="Cymunedau &amp; Lle",Outputs!$A9,IF(F$3="Cefnogi Busnesau Lleol",Outputs!$B9,IF(F$3="Pobl &amp; Sgiliau",Outputs!$C9,IF(F$3="Lluosi",Outputs!$D9,""))))</f>
        <v/>
      </c>
      <c r="G11" t="str">
        <f>IF(G$3="Cymunedau &amp; Lle",Outputs!$A9,IF(G$3="Cefnogi Busnesau Lleol",Outputs!$B9,IF(G$3="Pobl &amp; Sgiliau",Outputs!$C9,IF(G$3="Lluosi",Outputs!$D9,""))))</f>
        <v/>
      </c>
      <c r="H11" t="str">
        <f>IF(H$3="Cymunedau &amp; Lle",Outputs!$A9,IF(H$3="Cefnogi Busnesau Lleol",Outputs!$B9,IF(H$3="Pobl &amp; Sgiliau",Outputs!$C9,IF(H$3="Lluosi",Outputs!$D9,""))))</f>
        <v/>
      </c>
      <c r="I11" t="str">
        <f>IF(I$3="Cymunedau &amp; Lle",Outputs!$A9,IF(I$3="Cefnogi Busnesau Lleol",Outputs!$B9,IF(I$3="Pobl &amp; Sgiliau",Outputs!$C9,IF(I$3="Lluosi",Outputs!$D9,""))))</f>
        <v/>
      </c>
      <c r="J11" t="str">
        <f>IF(J$3="Cymunedau &amp; Lle",Outputs!$A9,IF(J$3="Cefnogi Busnesau Lleol",Outputs!$B9,IF(J$3="Pobl &amp; Sgiliau",Outputs!$C9,IF(J$3="Lluosi",Outputs!$D9,""))))</f>
        <v/>
      </c>
      <c r="K11" t="str">
        <f>IF(K$3="Cymunedau &amp; Lle",Outputs!$A9,IF(K$3="Cefnogi Busnesau Lleol",Outputs!$B9,IF(K$3="Pobl &amp; Sgiliau",Outputs!$C9,IF(K$3="Lluosi",Outputs!$D9,""))))</f>
        <v/>
      </c>
      <c r="L11" t="str">
        <f>IF(L$3="Cymunedau &amp; Lle",Outputs!$A9,IF(L$3="Cefnogi Busnesau Lleol",Outputs!$B9,IF(L$3="Pobl &amp; Sgiliau",Outputs!$C9,IF(L$3="Lluosi",Outputs!$D9,""))))</f>
        <v/>
      </c>
      <c r="M11" t="str">
        <f>IF(M$3="Cymunedau &amp; Lle",Outputs!$A9,IF(M$3="Cefnogi Busnesau Lleol",Outputs!$B9,IF(M$3="Pobl &amp; Sgiliau",Outputs!$C9,IF(M$3="Lluosi",Outputs!$D9,""))))</f>
        <v/>
      </c>
      <c r="N11" t="str">
        <f>IF(N$3="Cymunedau &amp; Lle",Outputs!$A9,IF(N$3="Cefnogi Busnesau Lleol",Outputs!$B9,IF(N$3="Pobl &amp; Sgiliau",Outputs!$C9,IF(N$3="Lluosi",Outputs!$D9,""))))</f>
        <v/>
      </c>
      <c r="O11" t="str">
        <f>IF(O$3="Cymunedau &amp; Lle",Outputs!$A9,IF(O$3="Cefnogi Busnesau Lleol",Outputs!$B9,IF(O$3="Pobl &amp; Sgiliau",Outputs!$C9,IF(O$3="Lluosi",Outputs!$D9,""))))</f>
        <v/>
      </c>
      <c r="P11" t="str">
        <f>IF(P$3="Cymunedau &amp; Lle",Outputs!$A9,IF(P$3="Cefnogi Busnesau Lleol",Outputs!$B9,IF(P$3="Pobl &amp; Sgiliau",Outputs!$C9,IF(P$3="Lluosi",Outputs!$D9,""))))</f>
        <v/>
      </c>
      <c r="Q11" t="str">
        <f>IF(Q$3="Cymunedau &amp; Lle",Outputs!$A9,IF(Q$3="Cefnogi Busnesau Lleol",Outputs!$B9,IF(Q$3="Pobl &amp; Sgiliau",Outputs!$C9,IF(Q$3="Lluosi",Outputs!$D9,""))))</f>
        <v/>
      </c>
      <c r="R11" t="str">
        <f>IF(R$3="Cymunedau &amp; Lle",Outputs!$A9,IF(R$3="Cefnogi Busnesau Lleol",Outputs!$B9,IF(R$3="Pobl &amp; Sgiliau",Outputs!$C9,IF(R$3="Lluosi",Outputs!$D9,""))))</f>
        <v/>
      </c>
      <c r="S11" t="str">
        <f>IF(S$3="Cymunedau &amp; Lle",Outputs!$A9,IF(S$3="Cefnogi Busnesau Lleol",Outputs!$B9,IF(S$3="Pobl &amp; Sgiliau",Outputs!$C9,IF(S$3="Lluosi",Outputs!$D9,""))))</f>
        <v/>
      </c>
    </row>
    <row r="12" spans="1:19" x14ac:dyDescent="0.35">
      <c r="A12" s="318">
        <v>10</v>
      </c>
      <c r="B12" t="str">
        <f>IF(B$3="Cymunedau &amp; Lle",Outputs!$A10,IF(B$3="Cefnogi Busnesau Lleol",Outputs!$B10,IF(B$3="Pobl &amp; Sgiliau",Outputs!$C10,IF(B$3="Lluosi",Outputs!$D10,""))))</f>
        <v/>
      </c>
      <c r="C12" t="str">
        <f>IF(C$3="Cymunedau &amp; Lle",Outputs!$A10,IF(C$3="Cefnogi Busnesau Lleol",Outputs!$B10,IF(C$3="Pobl &amp; Sgiliau",Outputs!$C10,IF(C$3="Lluosi",Outputs!$D10,""))))</f>
        <v/>
      </c>
      <c r="D12" t="str">
        <f>IF(D$3="Cymunedau &amp; Lle",Outputs!$A10,IF(D$3="Cefnogi Busnesau Lleol",Outputs!$B10,IF(D$3="Pobl &amp; Sgiliau",Outputs!$C10,IF(D$3="Lluosi",Outputs!$D10,""))))</f>
        <v/>
      </c>
      <c r="E12" t="str">
        <f>IF(E$3="Cymunedau &amp; Lle",Outputs!$A10,IF(E$3="Cefnogi Busnesau Lleol",Outputs!$B10,IF(E$3="Pobl &amp; Sgiliau",Outputs!$C10,IF(E$3="Lluosi",Outputs!$D10,""))))</f>
        <v/>
      </c>
      <c r="F12" t="str">
        <f>IF(F$3="Cymunedau &amp; Lle",Outputs!$A10,IF(F$3="Cefnogi Busnesau Lleol",Outputs!$B10,IF(F$3="Pobl &amp; Sgiliau",Outputs!$C10,IF(F$3="Lluosi",Outputs!$D10,""))))</f>
        <v/>
      </c>
      <c r="G12" t="str">
        <f>IF(G$3="Cymunedau &amp; Lle",Outputs!$A10,IF(G$3="Cefnogi Busnesau Lleol",Outputs!$B10,IF(G$3="Pobl &amp; Sgiliau",Outputs!$C10,IF(G$3="Lluosi",Outputs!$D10,""))))</f>
        <v/>
      </c>
      <c r="H12" t="str">
        <f>IF(H$3="Cymunedau &amp; Lle",Outputs!$A10,IF(H$3="Cefnogi Busnesau Lleol",Outputs!$B10,IF(H$3="Pobl &amp; Sgiliau",Outputs!$C10,IF(H$3="Lluosi",Outputs!$D10,""))))</f>
        <v/>
      </c>
      <c r="I12" t="str">
        <f>IF(I$3="Cymunedau &amp; Lle",Outputs!$A10,IF(I$3="Cefnogi Busnesau Lleol",Outputs!$B10,IF(I$3="Pobl &amp; Sgiliau",Outputs!$C10,IF(I$3="Lluosi",Outputs!$D10,""))))</f>
        <v/>
      </c>
      <c r="J12" t="str">
        <f>IF(J$3="Cymunedau &amp; Lle",Outputs!$A10,IF(J$3="Cefnogi Busnesau Lleol",Outputs!$B10,IF(J$3="Pobl &amp; Sgiliau",Outputs!$C10,IF(J$3="Lluosi",Outputs!$D10,""))))</f>
        <v/>
      </c>
      <c r="K12" t="str">
        <f>IF(K$3="Cymunedau &amp; Lle",Outputs!$A10,IF(K$3="Cefnogi Busnesau Lleol",Outputs!$B10,IF(K$3="Pobl &amp; Sgiliau",Outputs!$C10,IF(K$3="Lluosi",Outputs!$D10,""))))</f>
        <v/>
      </c>
      <c r="L12" t="str">
        <f>IF(L$3="Cymunedau &amp; Lle",Outputs!$A10,IF(L$3="Cefnogi Busnesau Lleol",Outputs!$B10,IF(L$3="Pobl &amp; Sgiliau",Outputs!$C10,IF(L$3="Lluosi",Outputs!$D10,""))))</f>
        <v/>
      </c>
      <c r="M12" t="str">
        <f>IF(M$3="Cymunedau &amp; Lle",Outputs!$A10,IF(M$3="Cefnogi Busnesau Lleol",Outputs!$B10,IF(M$3="Pobl &amp; Sgiliau",Outputs!$C10,IF(M$3="Lluosi",Outputs!$D10,""))))</f>
        <v/>
      </c>
      <c r="N12" t="str">
        <f>IF(N$3="Cymunedau &amp; Lle",Outputs!$A10,IF(N$3="Cefnogi Busnesau Lleol",Outputs!$B10,IF(N$3="Pobl &amp; Sgiliau",Outputs!$C10,IF(N$3="Lluosi",Outputs!$D10,""))))</f>
        <v/>
      </c>
      <c r="O12" t="str">
        <f>IF(O$3="Cymunedau &amp; Lle",Outputs!$A10,IF(O$3="Cefnogi Busnesau Lleol",Outputs!$B10,IF(O$3="Pobl &amp; Sgiliau",Outputs!$C10,IF(O$3="Lluosi",Outputs!$D10,""))))</f>
        <v/>
      </c>
      <c r="P12" t="str">
        <f>IF(P$3="Cymunedau &amp; Lle",Outputs!$A10,IF(P$3="Cefnogi Busnesau Lleol",Outputs!$B10,IF(P$3="Pobl &amp; Sgiliau",Outputs!$C10,IF(P$3="Lluosi",Outputs!$D10,""))))</f>
        <v/>
      </c>
      <c r="Q12" t="str">
        <f>IF(Q$3="Cymunedau &amp; Lle",Outputs!$A10,IF(Q$3="Cefnogi Busnesau Lleol",Outputs!$B10,IF(Q$3="Pobl &amp; Sgiliau",Outputs!$C10,IF(Q$3="Lluosi",Outputs!$D10,""))))</f>
        <v/>
      </c>
      <c r="R12" t="str">
        <f>IF(R$3="Cymunedau &amp; Lle",Outputs!$A10,IF(R$3="Cefnogi Busnesau Lleol",Outputs!$B10,IF(R$3="Pobl &amp; Sgiliau",Outputs!$C10,IF(R$3="Lluosi",Outputs!$D10,""))))</f>
        <v/>
      </c>
      <c r="S12" t="str">
        <f>IF(S$3="Cymunedau &amp; Lle",Outputs!$A10,IF(S$3="Cefnogi Busnesau Lleol",Outputs!$B10,IF(S$3="Pobl &amp; Sgiliau",Outputs!$C10,IF(S$3="Lluosi",Outputs!$D10,""))))</f>
        <v/>
      </c>
    </row>
    <row r="13" spans="1:19" x14ac:dyDescent="0.35">
      <c r="A13" s="318">
        <v>11</v>
      </c>
      <c r="B13" t="str">
        <f>IF(B$3="Cymunedau &amp; Lle",Outputs!$A11,IF(B$3="Cefnogi Busnesau Lleol",Outputs!$B11,IF(B$3="Pobl &amp; Sgiliau",Outputs!$C11,IF(B$3="Lluosi",Outputs!$D11,""))))</f>
        <v/>
      </c>
      <c r="C13" t="str">
        <f>IF(C$3="Cymunedau &amp; Lle",Outputs!$A11,IF(C$3="Cefnogi Busnesau Lleol",Outputs!$B11,IF(C$3="Pobl &amp; Sgiliau",Outputs!$C11,IF(C$3="Lluosi",Outputs!$D11,""))))</f>
        <v/>
      </c>
      <c r="D13" t="str">
        <f>IF(D$3="Cymunedau &amp; Lle",Outputs!$A11,IF(D$3="Cefnogi Busnesau Lleol",Outputs!$B11,IF(D$3="Pobl &amp; Sgiliau",Outputs!$C11,IF(D$3="Lluosi",Outputs!$D11,""))))</f>
        <v/>
      </c>
      <c r="E13" t="str">
        <f>IF(E$3="Cymunedau &amp; Lle",Outputs!$A11,IF(E$3="Cefnogi Busnesau Lleol",Outputs!$B11,IF(E$3="Pobl &amp; Sgiliau",Outputs!$C11,IF(E$3="Lluosi",Outputs!$D11,""))))</f>
        <v/>
      </c>
      <c r="F13" t="str">
        <f>IF(F$3="Cymunedau &amp; Lle",Outputs!$A11,IF(F$3="Cefnogi Busnesau Lleol",Outputs!$B11,IF(F$3="Pobl &amp; Sgiliau",Outputs!$C11,IF(F$3="Lluosi",Outputs!$D11,""))))</f>
        <v/>
      </c>
      <c r="G13" t="str">
        <f>IF(G$3="Cymunedau &amp; Lle",Outputs!$A11,IF(G$3="Cefnogi Busnesau Lleol",Outputs!$B11,IF(G$3="Pobl &amp; Sgiliau",Outputs!$C11,IF(G$3="Lluosi",Outputs!$D11,""))))</f>
        <v/>
      </c>
      <c r="H13" t="str">
        <f>IF(H$3="Cymunedau &amp; Lle",Outputs!$A11,IF(H$3="Cefnogi Busnesau Lleol",Outputs!$B11,IF(H$3="Pobl &amp; Sgiliau",Outputs!$C11,IF(H$3="Lluosi",Outputs!$D11,""))))</f>
        <v/>
      </c>
      <c r="I13" t="str">
        <f>IF(I$3="Cymunedau &amp; Lle",Outputs!$A11,IF(I$3="Cefnogi Busnesau Lleol",Outputs!$B11,IF(I$3="Pobl &amp; Sgiliau",Outputs!$C11,IF(I$3="Lluosi",Outputs!$D11,""))))</f>
        <v/>
      </c>
      <c r="J13" t="str">
        <f>IF(J$3="Cymunedau &amp; Lle",Outputs!$A11,IF(J$3="Cefnogi Busnesau Lleol",Outputs!$B11,IF(J$3="Pobl &amp; Sgiliau",Outputs!$C11,IF(J$3="Lluosi",Outputs!$D11,""))))</f>
        <v/>
      </c>
      <c r="K13" t="str">
        <f>IF(K$3="Cymunedau &amp; Lle",Outputs!$A11,IF(K$3="Cefnogi Busnesau Lleol",Outputs!$B11,IF(K$3="Pobl &amp; Sgiliau",Outputs!$C11,IF(K$3="Lluosi",Outputs!$D11,""))))</f>
        <v/>
      </c>
      <c r="L13" t="str">
        <f>IF(L$3="Cymunedau &amp; Lle",Outputs!$A11,IF(L$3="Cefnogi Busnesau Lleol",Outputs!$B11,IF(L$3="Pobl &amp; Sgiliau",Outputs!$C11,IF(L$3="Lluosi",Outputs!$D11,""))))</f>
        <v/>
      </c>
      <c r="M13" t="str">
        <f>IF(M$3="Cymunedau &amp; Lle",Outputs!$A11,IF(M$3="Cefnogi Busnesau Lleol",Outputs!$B11,IF(M$3="Pobl &amp; Sgiliau",Outputs!$C11,IF(M$3="Lluosi",Outputs!$D11,""))))</f>
        <v/>
      </c>
      <c r="N13" t="str">
        <f>IF(N$3="Cymunedau &amp; Lle",Outputs!$A11,IF(N$3="Cefnogi Busnesau Lleol",Outputs!$B11,IF(N$3="Pobl &amp; Sgiliau",Outputs!$C11,IF(N$3="Lluosi",Outputs!$D11,""))))</f>
        <v/>
      </c>
      <c r="O13" t="str">
        <f>IF(O$3="Cymunedau &amp; Lle",Outputs!$A11,IF(O$3="Cefnogi Busnesau Lleol",Outputs!$B11,IF(O$3="Pobl &amp; Sgiliau",Outputs!$C11,IF(O$3="Lluosi",Outputs!$D11,""))))</f>
        <v/>
      </c>
      <c r="P13" t="str">
        <f>IF(P$3="Cymunedau &amp; Lle",Outputs!$A11,IF(P$3="Cefnogi Busnesau Lleol",Outputs!$B11,IF(P$3="Pobl &amp; Sgiliau",Outputs!$C11,IF(P$3="Lluosi",Outputs!$D11,""))))</f>
        <v/>
      </c>
      <c r="Q13" t="str">
        <f>IF(Q$3="Cymunedau &amp; Lle",Outputs!$A11,IF(Q$3="Cefnogi Busnesau Lleol",Outputs!$B11,IF(Q$3="Pobl &amp; Sgiliau",Outputs!$C11,IF(Q$3="Lluosi",Outputs!$D11,""))))</f>
        <v/>
      </c>
      <c r="R13" t="str">
        <f>IF(R$3="Cymunedau &amp; Lle",Outputs!$A11,IF(R$3="Cefnogi Busnesau Lleol",Outputs!$B11,IF(R$3="Pobl &amp; Sgiliau",Outputs!$C11,IF(R$3="Lluosi",Outputs!$D11,""))))</f>
        <v/>
      </c>
      <c r="S13" t="str">
        <f>IF(S$3="Cymunedau &amp; Lle",Outputs!$A11,IF(S$3="Cefnogi Busnesau Lleol",Outputs!$B11,IF(S$3="Pobl &amp; Sgiliau",Outputs!$C11,IF(S$3="Lluosi",Outputs!$D11,""))))</f>
        <v/>
      </c>
    </row>
    <row r="14" spans="1:19" x14ac:dyDescent="0.35">
      <c r="A14" s="318">
        <v>12</v>
      </c>
      <c r="B14" t="str">
        <f>IF(B$3="Cymunedau &amp; Lle",Outputs!$A12,IF(B$3="Cefnogi Busnesau Lleol",Outputs!$B12,IF(B$3="Pobl &amp; Sgiliau",Outputs!$C12,IF(B$3="Lluosi",Outputs!$D12,""))))</f>
        <v/>
      </c>
      <c r="C14" t="str">
        <f>IF(C$3="Cymunedau &amp; Lle",Outputs!$A12,IF(C$3="Cefnogi Busnesau Lleol",Outputs!$B12,IF(C$3="Pobl &amp; Sgiliau",Outputs!$C12,IF(C$3="Lluosi",Outputs!$D12,""))))</f>
        <v/>
      </c>
      <c r="D14" t="str">
        <f>IF(D$3="Cymunedau &amp; Lle",Outputs!$A12,IF(D$3="Cefnogi Busnesau Lleol",Outputs!$B12,IF(D$3="Pobl &amp; Sgiliau",Outputs!$C12,IF(D$3="Lluosi",Outputs!$D12,""))))</f>
        <v/>
      </c>
      <c r="E14" t="str">
        <f>IF(E$3="Cymunedau &amp; Lle",Outputs!$A12,IF(E$3="Cefnogi Busnesau Lleol",Outputs!$B12,IF(E$3="Pobl &amp; Sgiliau",Outputs!$C12,IF(E$3="Lluosi",Outputs!$D12,""))))</f>
        <v/>
      </c>
      <c r="F14" t="str">
        <f>IF(F$3="Cymunedau &amp; Lle",Outputs!$A12,IF(F$3="Cefnogi Busnesau Lleol",Outputs!$B12,IF(F$3="Pobl &amp; Sgiliau",Outputs!$C12,IF(F$3="Lluosi",Outputs!$D12,""))))</f>
        <v/>
      </c>
      <c r="G14" t="str">
        <f>IF(G$3="Cymunedau &amp; Lle",Outputs!$A12,IF(G$3="Cefnogi Busnesau Lleol",Outputs!$B12,IF(G$3="Pobl &amp; Sgiliau",Outputs!$C12,IF(G$3="Lluosi",Outputs!$D12,""))))</f>
        <v/>
      </c>
      <c r="H14" t="str">
        <f>IF(H$3="Cymunedau &amp; Lle",Outputs!$A12,IF(H$3="Cefnogi Busnesau Lleol",Outputs!$B12,IF(H$3="Pobl &amp; Sgiliau",Outputs!$C12,IF(H$3="Lluosi",Outputs!$D12,""))))</f>
        <v/>
      </c>
      <c r="I14" t="str">
        <f>IF(I$3="Cymunedau &amp; Lle",Outputs!$A12,IF(I$3="Cefnogi Busnesau Lleol",Outputs!$B12,IF(I$3="Pobl &amp; Sgiliau",Outputs!$C12,IF(I$3="Lluosi",Outputs!$D12,""))))</f>
        <v/>
      </c>
      <c r="J14" t="str">
        <f>IF(J$3="Cymunedau &amp; Lle",Outputs!$A12,IF(J$3="Cefnogi Busnesau Lleol",Outputs!$B12,IF(J$3="Pobl &amp; Sgiliau",Outputs!$C12,IF(J$3="Lluosi",Outputs!$D12,""))))</f>
        <v/>
      </c>
      <c r="K14" t="str">
        <f>IF(K$3="Cymunedau &amp; Lle",Outputs!$A12,IF(K$3="Cefnogi Busnesau Lleol",Outputs!$B12,IF(K$3="Pobl &amp; Sgiliau",Outputs!$C12,IF(K$3="Lluosi",Outputs!$D12,""))))</f>
        <v/>
      </c>
      <c r="L14" t="str">
        <f>IF(L$3="Cymunedau &amp; Lle",Outputs!$A12,IF(L$3="Cefnogi Busnesau Lleol",Outputs!$B12,IF(L$3="Pobl &amp; Sgiliau",Outputs!$C12,IF(L$3="Lluosi",Outputs!$D12,""))))</f>
        <v/>
      </c>
      <c r="M14" t="str">
        <f>IF(M$3="Cymunedau &amp; Lle",Outputs!$A12,IF(M$3="Cefnogi Busnesau Lleol",Outputs!$B12,IF(M$3="Pobl &amp; Sgiliau",Outputs!$C12,IF(M$3="Lluosi",Outputs!$D12,""))))</f>
        <v/>
      </c>
      <c r="N14" t="str">
        <f>IF(N$3="Cymunedau &amp; Lle",Outputs!$A12,IF(N$3="Cefnogi Busnesau Lleol",Outputs!$B12,IF(N$3="Pobl &amp; Sgiliau",Outputs!$C12,IF(N$3="Lluosi",Outputs!$D12,""))))</f>
        <v/>
      </c>
      <c r="O14" t="str">
        <f>IF(O$3="Cymunedau &amp; Lle",Outputs!$A12,IF(O$3="Cefnogi Busnesau Lleol",Outputs!$B12,IF(O$3="Pobl &amp; Sgiliau",Outputs!$C12,IF(O$3="Lluosi",Outputs!$D12,""))))</f>
        <v/>
      </c>
      <c r="P14" t="str">
        <f>IF(P$3="Cymunedau &amp; Lle",Outputs!$A12,IF(P$3="Cefnogi Busnesau Lleol",Outputs!$B12,IF(P$3="Pobl &amp; Sgiliau",Outputs!$C12,IF(P$3="Lluosi",Outputs!$D12,""))))</f>
        <v/>
      </c>
      <c r="Q14" t="str">
        <f>IF(Q$3="Cymunedau &amp; Lle",Outputs!$A12,IF(Q$3="Cefnogi Busnesau Lleol",Outputs!$B12,IF(Q$3="Pobl &amp; Sgiliau",Outputs!$C12,IF(Q$3="Lluosi",Outputs!$D12,""))))</f>
        <v/>
      </c>
      <c r="R14" t="str">
        <f>IF(R$3="Cymunedau &amp; Lle",Outputs!$A12,IF(R$3="Cefnogi Busnesau Lleol",Outputs!$B12,IF(R$3="Pobl &amp; Sgiliau",Outputs!$C12,IF(R$3="Lluosi",Outputs!$D12,""))))</f>
        <v/>
      </c>
      <c r="S14" t="str">
        <f>IF(S$3="Cymunedau &amp; Lle",Outputs!$A12,IF(S$3="Cefnogi Busnesau Lleol",Outputs!$B12,IF(S$3="Pobl &amp; Sgiliau",Outputs!$C12,IF(S$3="Lluosi",Outputs!$D12,""))))</f>
        <v/>
      </c>
    </row>
    <row r="15" spans="1:19" x14ac:dyDescent="0.35">
      <c r="A15" s="318">
        <v>13</v>
      </c>
      <c r="B15" t="str">
        <f>IF(B$3="Cymunedau &amp; Lle",Outputs!$A13,IF(B$3="Cefnogi Busnesau Lleol",Outputs!$B13,IF(B$3="Pobl &amp; Sgiliau",Outputs!$C13,IF(B$3="Lluosi",Outputs!$D13,""))))</f>
        <v/>
      </c>
      <c r="C15" t="str">
        <f>IF(C$3="Cymunedau &amp; Lle",Outputs!$A13,IF(C$3="Cefnogi Busnesau Lleol",Outputs!$B13,IF(C$3="Pobl &amp; Sgiliau",Outputs!$C13,IF(C$3="Lluosi",Outputs!$D13,""))))</f>
        <v/>
      </c>
      <c r="D15" t="str">
        <f>IF(D$3="Cymunedau &amp; Lle",Outputs!$A13,IF(D$3="Cefnogi Busnesau Lleol",Outputs!$B13,IF(D$3="Pobl &amp; Sgiliau",Outputs!$C13,IF(D$3="Lluosi",Outputs!$D13,""))))</f>
        <v/>
      </c>
      <c r="E15" t="str">
        <f>IF(E$3="Cymunedau &amp; Lle",Outputs!$A13,IF(E$3="Cefnogi Busnesau Lleol",Outputs!$B13,IF(E$3="Pobl &amp; Sgiliau",Outputs!$C13,IF(E$3="Lluosi",Outputs!$D13,""))))</f>
        <v/>
      </c>
      <c r="F15" t="str">
        <f>IF(F$3="Cymunedau &amp; Lle",Outputs!$A13,IF(F$3="Cefnogi Busnesau Lleol",Outputs!$B13,IF(F$3="Pobl &amp; Sgiliau",Outputs!$C13,IF(F$3="Lluosi",Outputs!$D13,""))))</f>
        <v/>
      </c>
      <c r="G15" t="str">
        <f>IF(G$3="Cymunedau &amp; Lle",Outputs!$A13,IF(G$3="Cefnogi Busnesau Lleol",Outputs!$B13,IF(G$3="Pobl &amp; Sgiliau",Outputs!$C13,IF(G$3="Lluosi",Outputs!$D13,""))))</f>
        <v/>
      </c>
      <c r="H15" t="str">
        <f>IF(H$3="Cymunedau &amp; Lle",Outputs!$A13,IF(H$3="Cefnogi Busnesau Lleol",Outputs!$B13,IF(H$3="Pobl &amp; Sgiliau",Outputs!$C13,IF(H$3="Lluosi",Outputs!$D13,""))))</f>
        <v/>
      </c>
      <c r="I15" t="str">
        <f>IF(I$3="Cymunedau &amp; Lle",Outputs!$A13,IF(I$3="Cefnogi Busnesau Lleol",Outputs!$B13,IF(I$3="Pobl &amp; Sgiliau",Outputs!$C13,IF(I$3="Lluosi",Outputs!$D13,""))))</f>
        <v/>
      </c>
      <c r="J15" t="str">
        <f>IF(J$3="Cymunedau &amp; Lle",Outputs!$A13,IF(J$3="Cefnogi Busnesau Lleol",Outputs!$B13,IF(J$3="Pobl &amp; Sgiliau",Outputs!$C13,IF(J$3="Lluosi",Outputs!$D13,""))))</f>
        <v/>
      </c>
      <c r="K15" t="str">
        <f>IF(K$3="Cymunedau &amp; Lle",Outputs!$A13,IF(K$3="Cefnogi Busnesau Lleol",Outputs!$B13,IF(K$3="Pobl &amp; Sgiliau",Outputs!$C13,IF(K$3="Lluosi",Outputs!$D13,""))))</f>
        <v/>
      </c>
      <c r="L15" t="str">
        <f>IF(L$3="Cymunedau &amp; Lle",Outputs!$A13,IF(L$3="Cefnogi Busnesau Lleol",Outputs!$B13,IF(L$3="Pobl &amp; Sgiliau",Outputs!$C13,IF(L$3="Lluosi",Outputs!$D13,""))))</f>
        <v/>
      </c>
      <c r="M15" t="str">
        <f>IF(M$3="Cymunedau &amp; Lle",Outputs!$A13,IF(M$3="Cefnogi Busnesau Lleol",Outputs!$B13,IF(M$3="Pobl &amp; Sgiliau",Outputs!$C13,IF(M$3="Lluosi",Outputs!$D13,""))))</f>
        <v/>
      </c>
      <c r="N15" t="str">
        <f>IF(N$3="Cymunedau &amp; Lle",Outputs!$A13,IF(N$3="Cefnogi Busnesau Lleol",Outputs!$B13,IF(N$3="Pobl &amp; Sgiliau",Outputs!$C13,IF(N$3="Lluosi",Outputs!$D13,""))))</f>
        <v/>
      </c>
      <c r="O15" t="str">
        <f>IF(O$3="Cymunedau &amp; Lle",Outputs!$A13,IF(O$3="Cefnogi Busnesau Lleol",Outputs!$B13,IF(O$3="Pobl &amp; Sgiliau",Outputs!$C13,IF(O$3="Lluosi",Outputs!$D13,""))))</f>
        <v/>
      </c>
      <c r="P15" t="str">
        <f>IF(P$3="Cymunedau &amp; Lle",Outputs!$A13,IF(P$3="Cefnogi Busnesau Lleol",Outputs!$B13,IF(P$3="Pobl &amp; Sgiliau",Outputs!$C13,IF(P$3="Lluosi",Outputs!$D13,""))))</f>
        <v/>
      </c>
      <c r="Q15" t="str">
        <f>IF(Q$3="Cymunedau &amp; Lle",Outputs!$A13,IF(Q$3="Cefnogi Busnesau Lleol",Outputs!$B13,IF(Q$3="Pobl &amp; Sgiliau",Outputs!$C13,IF(Q$3="Lluosi",Outputs!$D13,""))))</f>
        <v/>
      </c>
      <c r="R15" t="str">
        <f>IF(R$3="Cymunedau &amp; Lle",Outputs!$A13,IF(R$3="Cefnogi Busnesau Lleol",Outputs!$B13,IF(R$3="Pobl &amp; Sgiliau",Outputs!$C13,IF(R$3="Lluosi",Outputs!$D13,""))))</f>
        <v/>
      </c>
      <c r="S15" t="str">
        <f>IF(S$3="Cymunedau &amp; Lle",Outputs!$A13,IF(S$3="Cefnogi Busnesau Lleol",Outputs!$B13,IF(S$3="Pobl &amp; Sgiliau",Outputs!$C13,IF(S$3="Lluosi",Outputs!$D13,""))))</f>
        <v/>
      </c>
    </row>
    <row r="16" spans="1:19" x14ac:dyDescent="0.35">
      <c r="A16" s="318">
        <v>14</v>
      </c>
      <c r="B16" t="str">
        <f>IF(B$3="Cymunedau &amp; Lle",Outputs!$A14,IF(B$3="Cefnogi Busnesau Lleol",Outputs!$B14,IF(B$3="Pobl &amp; Sgiliau",Outputs!$C14,IF(B$3="Lluosi",Outputs!$D14,""))))</f>
        <v/>
      </c>
      <c r="C16" t="str">
        <f>IF(C$3="Cymunedau &amp; Lle",Outputs!$A14,IF(C$3="Cefnogi Busnesau Lleol",Outputs!$B14,IF(C$3="Pobl &amp; Sgiliau",Outputs!$C14,IF(C$3="Lluosi",Outputs!$D14,""))))</f>
        <v/>
      </c>
      <c r="D16" t="str">
        <f>IF(D$3="Cymunedau &amp; Lle",Outputs!$A14,IF(D$3="Cefnogi Busnesau Lleol",Outputs!$B14,IF(D$3="Pobl &amp; Sgiliau",Outputs!$C14,IF(D$3="Lluosi",Outputs!$D14,""))))</f>
        <v/>
      </c>
      <c r="E16" t="str">
        <f>IF(E$3="Cymunedau &amp; Lle",Outputs!$A14,IF(E$3="Cefnogi Busnesau Lleol",Outputs!$B14,IF(E$3="Pobl &amp; Sgiliau",Outputs!$C14,IF(E$3="Lluosi",Outputs!$D14,""))))</f>
        <v/>
      </c>
      <c r="F16" t="str">
        <f>IF(F$3="Cymunedau &amp; Lle",Outputs!$A14,IF(F$3="Cefnogi Busnesau Lleol",Outputs!$B14,IF(F$3="Pobl &amp; Sgiliau",Outputs!$C14,IF(F$3="Lluosi",Outputs!$D14,""))))</f>
        <v/>
      </c>
      <c r="G16" t="str">
        <f>IF(G$3="Cymunedau &amp; Lle",Outputs!$A14,IF(G$3="Cefnogi Busnesau Lleol",Outputs!$B14,IF(G$3="Pobl &amp; Sgiliau",Outputs!$C14,IF(G$3="Lluosi",Outputs!$D14,""))))</f>
        <v/>
      </c>
      <c r="H16" t="str">
        <f>IF(H$3="Cymunedau &amp; Lle",Outputs!$A14,IF(H$3="Cefnogi Busnesau Lleol",Outputs!$B14,IF(H$3="Pobl &amp; Sgiliau",Outputs!$C14,IF(H$3="Lluosi",Outputs!$D14,""))))</f>
        <v/>
      </c>
      <c r="I16" t="str">
        <f>IF(I$3="Cymunedau &amp; Lle",Outputs!$A14,IF(I$3="Cefnogi Busnesau Lleol",Outputs!$B14,IF(I$3="Pobl &amp; Sgiliau",Outputs!$C14,IF(I$3="Lluosi",Outputs!$D14,""))))</f>
        <v/>
      </c>
      <c r="J16" t="str">
        <f>IF(J$3="Cymunedau &amp; Lle",Outputs!$A14,IF(J$3="Cefnogi Busnesau Lleol",Outputs!$B14,IF(J$3="Pobl &amp; Sgiliau",Outputs!$C14,IF(J$3="Lluosi",Outputs!$D14,""))))</f>
        <v/>
      </c>
      <c r="K16" t="str">
        <f>IF(K$3="Cymunedau &amp; Lle",Outputs!$A14,IF(K$3="Cefnogi Busnesau Lleol",Outputs!$B14,IF(K$3="Pobl &amp; Sgiliau",Outputs!$C14,IF(K$3="Lluosi",Outputs!$D14,""))))</f>
        <v/>
      </c>
      <c r="L16" t="str">
        <f>IF(L$3="Cymunedau &amp; Lle",Outputs!$A14,IF(L$3="Cefnogi Busnesau Lleol",Outputs!$B14,IF(L$3="Pobl &amp; Sgiliau",Outputs!$C14,IF(L$3="Lluosi",Outputs!$D14,""))))</f>
        <v/>
      </c>
      <c r="M16" t="str">
        <f>IF(M$3="Cymunedau &amp; Lle",Outputs!$A14,IF(M$3="Cefnogi Busnesau Lleol",Outputs!$B14,IF(M$3="Pobl &amp; Sgiliau",Outputs!$C14,IF(M$3="Lluosi",Outputs!$D14,""))))</f>
        <v/>
      </c>
      <c r="N16" t="str">
        <f>IF(N$3="Cymunedau &amp; Lle",Outputs!$A14,IF(N$3="Cefnogi Busnesau Lleol",Outputs!$B14,IF(N$3="Pobl &amp; Sgiliau",Outputs!$C14,IF(N$3="Lluosi",Outputs!$D14,""))))</f>
        <v/>
      </c>
      <c r="O16" t="str">
        <f>IF(O$3="Cymunedau &amp; Lle",Outputs!$A14,IF(O$3="Cefnogi Busnesau Lleol",Outputs!$B14,IF(O$3="Pobl &amp; Sgiliau",Outputs!$C14,IF(O$3="Lluosi",Outputs!$D14,""))))</f>
        <v/>
      </c>
      <c r="P16" t="str">
        <f>IF(P$3="Cymunedau &amp; Lle",Outputs!$A14,IF(P$3="Cefnogi Busnesau Lleol",Outputs!$B14,IF(P$3="Pobl &amp; Sgiliau",Outputs!$C14,IF(P$3="Lluosi",Outputs!$D14,""))))</f>
        <v/>
      </c>
      <c r="Q16" t="str">
        <f>IF(Q$3="Cymunedau &amp; Lle",Outputs!$A14,IF(Q$3="Cefnogi Busnesau Lleol",Outputs!$B14,IF(Q$3="Pobl &amp; Sgiliau",Outputs!$C14,IF(Q$3="Lluosi",Outputs!$D14,""))))</f>
        <v/>
      </c>
      <c r="R16" t="str">
        <f>IF(R$3="Cymunedau &amp; Lle",Outputs!$A14,IF(R$3="Cefnogi Busnesau Lleol",Outputs!$B14,IF(R$3="Pobl &amp; Sgiliau",Outputs!$C14,IF(R$3="Lluosi",Outputs!$D14,""))))</f>
        <v/>
      </c>
      <c r="S16" t="str">
        <f>IF(S$3="Cymunedau &amp; Lle",Outputs!$A14,IF(S$3="Cefnogi Busnesau Lleol",Outputs!$B14,IF(S$3="Pobl &amp; Sgiliau",Outputs!$C14,IF(S$3="Lluosi",Outputs!$D14,""))))</f>
        <v/>
      </c>
    </row>
    <row r="17" spans="1:19" x14ac:dyDescent="0.35">
      <c r="A17" s="318">
        <v>15</v>
      </c>
      <c r="B17" t="str">
        <f>IF(B$3="Cymunedau &amp; Lle",Outputs!$A15,IF(B$3="Cefnogi Busnesau Lleol",Outputs!$B15,IF(B$3="Pobl &amp; Sgiliau",Outputs!$C15,IF(B$3="Lluosi",Outputs!$D15,""))))</f>
        <v/>
      </c>
      <c r="C17" t="str">
        <f>IF(C$3="Cymunedau &amp; Lle",Outputs!$A15,IF(C$3="Cefnogi Busnesau Lleol",Outputs!$B15,IF(C$3="Pobl &amp; Sgiliau",Outputs!$C15,IF(C$3="Lluosi",Outputs!$D15,""))))</f>
        <v/>
      </c>
      <c r="D17" t="str">
        <f>IF(D$3="Cymunedau &amp; Lle",Outputs!$A15,IF(D$3="Cefnogi Busnesau Lleol",Outputs!$B15,IF(D$3="Pobl &amp; Sgiliau",Outputs!$C15,IF(D$3="Lluosi",Outputs!$D15,""))))</f>
        <v/>
      </c>
      <c r="E17" t="str">
        <f>IF(E$3="Cymunedau &amp; Lle",Outputs!$A15,IF(E$3="Cefnogi Busnesau Lleol",Outputs!$B15,IF(E$3="Pobl &amp; Sgiliau",Outputs!$C15,IF(E$3="Lluosi",Outputs!$D15,""))))</f>
        <v/>
      </c>
      <c r="F17" t="str">
        <f>IF(F$3="Cymunedau &amp; Lle",Outputs!$A15,IF(F$3="Cefnogi Busnesau Lleol",Outputs!$B15,IF(F$3="Pobl &amp; Sgiliau",Outputs!$C15,IF(F$3="Lluosi",Outputs!$D15,""))))</f>
        <v/>
      </c>
      <c r="G17" t="str">
        <f>IF(G$3="Cymunedau &amp; Lle",Outputs!$A15,IF(G$3="Cefnogi Busnesau Lleol",Outputs!$B15,IF(G$3="Pobl &amp; Sgiliau",Outputs!$C15,IF(G$3="Lluosi",Outputs!$D15,""))))</f>
        <v/>
      </c>
      <c r="H17" t="str">
        <f>IF(H$3="Cymunedau &amp; Lle",Outputs!$A15,IF(H$3="Cefnogi Busnesau Lleol",Outputs!$B15,IF(H$3="Pobl &amp; Sgiliau",Outputs!$C15,IF(H$3="Lluosi",Outputs!$D15,""))))</f>
        <v/>
      </c>
      <c r="I17" t="str">
        <f>IF(I$3="Cymunedau &amp; Lle",Outputs!$A15,IF(I$3="Cefnogi Busnesau Lleol",Outputs!$B15,IF(I$3="Pobl &amp; Sgiliau",Outputs!$C15,IF(I$3="Lluosi",Outputs!$D15,""))))</f>
        <v/>
      </c>
      <c r="J17" t="str">
        <f>IF(J$3="Cymunedau &amp; Lle",Outputs!$A15,IF(J$3="Cefnogi Busnesau Lleol",Outputs!$B15,IF(J$3="Pobl &amp; Sgiliau",Outputs!$C15,IF(J$3="Lluosi",Outputs!$D15,""))))</f>
        <v/>
      </c>
      <c r="K17" t="str">
        <f>IF(K$3="Cymunedau &amp; Lle",Outputs!$A15,IF(K$3="Cefnogi Busnesau Lleol",Outputs!$B15,IF(K$3="Pobl &amp; Sgiliau",Outputs!$C15,IF(K$3="Lluosi",Outputs!$D15,""))))</f>
        <v/>
      </c>
      <c r="L17" t="str">
        <f>IF(L$3="Cymunedau &amp; Lle",Outputs!$A15,IF(L$3="Cefnogi Busnesau Lleol",Outputs!$B15,IF(L$3="Pobl &amp; Sgiliau",Outputs!$C15,IF(L$3="Lluosi",Outputs!$D15,""))))</f>
        <v/>
      </c>
      <c r="M17" t="str">
        <f>IF(M$3="Cymunedau &amp; Lle",Outputs!$A15,IF(M$3="Cefnogi Busnesau Lleol",Outputs!$B15,IF(M$3="Pobl &amp; Sgiliau",Outputs!$C15,IF(M$3="Lluosi",Outputs!$D15,""))))</f>
        <v/>
      </c>
      <c r="N17" t="str">
        <f>IF(N$3="Cymunedau &amp; Lle",Outputs!$A15,IF(N$3="Cefnogi Busnesau Lleol",Outputs!$B15,IF(N$3="Pobl &amp; Sgiliau",Outputs!$C15,IF(N$3="Lluosi",Outputs!$D15,""))))</f>
        <v/>
      </c>
      <c r="O17" t="str">
        <f>IF(O$3="Cymunedau &amp; Lle",Outputs!$A15,IF(O$3="Cefnogi Busnesau Lleol",Outputs!$B15,IF(O$3="Pobl &amp; Sgiliau",Outputs!$C15,IF(O$3="Lluosi",Outputs!$D15,""))))</f>
        <v/>
      </c>
      <c r="P17" t="str">
        <f>IF(P$3="Cymunedau &amp; Lle",Outputs!$A15,IF(P$3="Cefnogi Busnesau Lleol",Outputs!$B15,IF(P$3="Pobl &amp; Sgiliau",Outputs!$C15,IF(P$3="Lluosi",Outputs!$D15,""))))</f>
        <v/>
      </c>
      <c r="Q17" t="str">
        <f>IF(Q$3="Cymunedau &amp; Lle",Outputs!$A15,IF(Q$3="Cefnogi Busnesau Lleol",Outputs!$B15,IF(Q$3="Pobl &amp; Sgiliau",Outputs!$C15,IF(Q$3="Lluosi",Outputs!$D15,""))))</f>
        <v/>
      </c>
      <c r="R17" t="str">
        <f>IF(R$3="Cymunedau &amp; Lle",Outputs!$A15,IF(R$3="Cefnogi Busnesau Lleol",Outputs!$B15,IF(R$3="Pobl &amp; Sgiliau",Outputs!$C15,IF(R$3="Lluosi",Outputs!$D15,""))))</f>
        <v/>
      </c>
      <c r="S17" t="str">
        <f>IF(S$3="Cymunedau &amp; Lle",Outputs!$A15,IF(S$3="Cefnogi Busnesau Lleol",Outputs!$B15,IF(S$3="Pobl &amp; Sgiliau",Outputs!$C15,IF(S$3="Lluosi",Outputs!$D15,""))))</f>
        <v/>
      </c>
    </row>
    <row r="18" spans="1:19" x14ac:dyDescent="0.35">
      <c r="A18" s="318">
        <v>16</v>
      </c>
      <c r="B18" t="str">
        <f>IF(B$3="Cymunedau &amp; Lle",Outputs!$A16,IF(B$3="Cefnogi Busnesau Lleol",Outputs!$B16,IF(B$3="Pobl &amp; Sgiliau",Outputs!$C16,IF(B$3="Lluosi",Outputs!$D16,""))))</f>
        <v/>
      </c>
      <c r="C18" t="str">
        <f>IF(C$3="Cymunedau &amp; Lle",Outputs!$A16,IF(C$3="Cefnogi Busnesau Lleol",Outputs!$B16,IF(C$3="Pobl &amp; Sgiliau",Outputs!$C16,IF(C$3="Lluosi",Outputs!$D16,""))))</f>
        <v/>
      </c>
      <c r="D18" t="str">
        <f>IF(D$3="Cymunedau &amp; Lle",Outputs!$A16,IF(D$3="Cefnogi Busnesau Lleol",Outputs!$B16,IF(D$3="Pobl &amp; Sgiliau",Outputs!$C16,IF(D$3="Lluosi",Outputs!$D16,""))))</f>
        <v/>
      </c>
      <c r="E18" t="str">
        <f>IF(E$3="Cymunedau &amp; Lle",Outputs!$A16,IF(E$3="Cefnogi Busnesau Lleol",Outputs!$B16,IF(E$3="Pobl &amp; Sgiliau",Outputs!$C16,IF(E$3="Lluosi",Outputs!$D16,""))))</f>
        <v/>
      </c>
      <c r="F18" t="str">
        <f>IF(F$3="Cymunedau &amp; Lle",Outputs!$A16,IF(F$3="Cefnogi Busnesau Lleol",Outputs!$B16,IF(F$3="Pobl &amp; Sgiliau",Outputs!$C16,IF(F$3="Lluosi",Outputs!$D16,""))))</f>
        <v/>
      </c>
      <c r="G18" t="str">
        <f>IF(G$3="Cymunedau &amp; Lle",Outputs!$A16,IF(G$3="Cefnogi Busnesau Lleol",Outputs!$B16,IF(G$3="Pobl &amp; Sgiliau",Outputs!$C16,IF(G$3="Lluosi",Outputs!$D16,""))))</f>
        <v/>
      </c>
      <c r="H18" t="str">
        <f>IF(H$3="Cymunedau &amp; Lle",Outputs!$A16,IF(H$3="Cefnogi Busnesau Lleol",Outputs!$B16,IF(H$3="Pobl &amp; Sgiliau",Outputs!$C16,IF(H$3="Lluosi",Outputs!$D16,""))))</f>
        <v/>
      </c>
      <c r="I18" t="str">
        <f>IF(I$3="Cymunedau &amp; Lle",Outputs!$A16,IF(I$3="Cefnogi Busnesau Lleol",Outputs!$B16,IF(I$3="Pobl &amp; Sgiliau",Outputs!$C16,IF(I$3="Lluosi",Outputs!$D16,""))))</f>
        <v/>
      </c>
      <c r="J18" t="str">
        <f>IF(J$3="Cymunedau &amp; Lle",Outputs!$A16,IF(J$3="Cefnogi Busnesau Lleol",Outputs!$B16,IF(J$3="Pobl &amp; Sgiliau",Outputs!$C16,IF(J$3="Lluosi",Outputs!$D16,""))))</f>
        <v/>
      </c>
      <c r="K18" t="str">
        <f>IF(K$3="Cymunedau &amp; Lle",Outputs!$A16,IF(K$3="Cefnogi Busnesau Lleol",Outputs!$B16,IF(K$3="Pobl &amp; Sgiliau",Outputs!$C16,IF(K$3="Lluosi",Outputs!$D16,""))))</f>
        <v/>
      </c>
      <c r="L18" t="str">
        <f>IF(L$3="Cymunedau &amp; Lle",Outputs!$A16,IF(L$3="Cefnogi Busnesau Lleol",Outputs!$B16,IF(L$3="Pobl &amp; Sgiliau",Outputs!$C16,IF(L$3="Lluosi",Outputs!$D16,""))))</f>
        <v/>
      </c>
      <c r="M18" t="str">
        <f>IF(M$3="Cymunedau &amp; Lle",Outputs!$A16,IF(M$3="Cefnogi Busnesau Lleol",Outputs!$B16,IF(M$3="Pobl &amp; Sgiliau",Outputs!$C16,IF(M$3="Lluosi",Outputs!$D16,""))))</f>
        <v/>
      </c>
      <c r="N18" t="str">
        <f>IF(N$3="Cymunedau &amp; Lle",Outputs!$A16,IF(N$3="Cefnogi Busnesau Lleol",Outputs!$B16,IF(N$3="Pobl &amp; Sgiliau",Outputs!$C16,IF(N$3="Lluosi",Outputs!$D16,""))))</f>
        <v/>
      </c>
      <c r="O18" t="str">
        <f>IF(O$3="Cymunedau &amp; Lle",Outputs!$A16,IF(O$3="Cefnogi Busnesau Lleol",Outputs!$B16,IF(O$3="Pobl &amp; Sgiliau",Outputs!$C16,IF(O$3="Lluosi",Outputs!$D16,""))))</f>
        <v/>
      </c>
      <c r="P18" t="str">
        <f>IF(P$3="Cymunedau &amp; Lle",Outputs!$A16,IF(P$3="Cefnogi Busnesau Lleol",Outputs!$B16,IF(P$3="Pobl &amp; Sgiliau",Outputs!$C16,IF(P$3="Lluosi",Outputs!$D16,""))))</f>
        <v/>
      </c>
      <c r="Q18" t="str">
        <f>IF(Q$3="Cymunedau &amp; Lle",Outputs!$A16,IF(Q$3="Cefnogi Busnesau Lleol",Outputs!$B16,IF(Q$3="Pobl &amp; Sgiliau",Outputs!$C16,IF(Q$3="Lluosi",Outputs!$D16,""))))</f>
        <v/>
      </c>
      <c r="R18" t="str">
        <f>IF(R$3="Cymunedau &amp; Lle",Outputs!$A16,IF(R$3="Cefnogi Busnesau Lleol",Outputs!$B16,IF(R$3="Pobl &amp; Sgiliau",Outputs!$C16,IF(R$3="Lluosi",Outputs!$D16,""))))</f>
        <v/>
      </c>
      <c r="S18" t="str">
        <f>IF(S$3="Cymunedau &amp; Lle",Outputs!$A16,IF(S$3="Cefnogi Busnesau Lleol",Outputs!$B16,IF(S$3="Pobl &amp; Sgiliau",Outputs!$C16,IF(S$3="Lluosi",Outputs!$D16,""))))</f>
        <v/>
      </c>
    </row>
    <row r="19" spans="1:19" x14ac:dyDescent="0.35">
      <c r="A19" s="318">
        <v>17</v>
      </c>
      <c r="B19" t="str">
        <f>IF(B$3="Cymunedau &amp; Lle",Outputs!$A17,IF(B$3="Cefnogi Busnesau Lleol",Outputs!$B17,IF(B$3="Pobl &amp; Sgiliau",Outputs!$C17,IF(B$3="Lluosi",Outputs!$D17,""))))</f>
        <v/>
      </c>
      <c r="C19" t="str">
        <f>IF(C$3="Cymunedau &amp; Lle",Outputs!$A17,IF(C$3="Cefnogi Busnesau Lleol",Outputs!$B17,IF(C$3="Pobl &amp; Sgiliau",Outputs!$C17,IF(C$3="Lluosi",Outputs!$D17,""))))</f>
        <v/>
      </c>
      <c r="D19" t="str">
        <f>IF(D$3="Cymunedau &amp; Lle",Outputs!$A17,IF(D$3="Cefnogi Busnesau Lleol",Outputs!$B17,IF(D$3="Pobl &amp; Sgiliau",Outputs!$C17,IF(D$3="Lluosi",Outputs!$D17,""))))</f>
        <v/>
      </c>
      <c r="E19" t="str">
        <f>IF(E$3="Cymunedau &amp; Lle",Outputs!$A17,IF(E$3="Cefnogi Busnesau Lleol",Outputs!$B17,IF(E$3="Pobl &amp; Sgiliau",Outputs!$C17,IF(E$3="Lluosi",Outputs!$D17,""))))</f>
        <v/>
      </c>
      <c r="F19" t="str">
        <f>IF(F$3="Cymunedau &amp; Lle",Outputs!$A17,IF(F$3="Cefnogi Busnesau Lleol",Outputs!$B17,IF(F$3="Pobl &amp; Sgiliau",Outputs!$C17,IF(F$3="Lluosi",Outputs!$D17,""))))</f>
        <v/>
      </c>
      <c r="G19" t="str">
        <f>IF(G$3="Cymunedau &amp; Lle",Outputs!$A17,IF(G$3="Cefnogi Busnesau Lleol",Outputs!$B17,IF(G$3="Pobl &amp; Sgiliau",Outputs!$C17,IF(G$3="Lluosi",Outputs!$D17,""))))</f>
        <v/>
      </c>
      <c r="H19" t="str">
        <f>IF(H$3="Cymunedau &amp; Lle",Outputs!$A17,IF(H$3="Cefnogi Busnesau Lleol",Outputs!$B17,IF(H$3="Pobl &amp; Sgiliau",Outputs!$C17,IF(H$3="Lluosi",Outputs!$D17,""))))</f>
        <v/>
      </c>
      <c r="I19" t="str">
        <f>IF(I$3="Cymunedau &amp; Lle",Outputs!$A17,IF(I$3="Cefnogi Busnesau Lleol",Outputs!$B17,IF(I$3="Pobl &amp; Sgiliau",Outputs!$C17,IF(I$3="Lluosi",Outputs!$D17,""))))</f>
        <v/>
      </c>
      <c r="J19" t="str">
        <f>IF(J$3="Cymunedau &amp; Lle",Outputs!$A17,IF(J$3="Cefnogi Busnesau Lleol",Outputs!$B17,IF(J$3="Pobl &amp; Sgiliau",Outputs!$C17,IF(J$3="Lluosi",Outputs!$D17,""))))</f>
        <v/>
      </c>
      <c r="K19" t="str">
        <f>IF(K$3="Cymunedau &amp; Lle",Outputs!$A17,IF(K$3="Cefnogi Busnesau Lleol",Outputs!$B17,IF(K$3="Pobl &amp; Sgiliau",Outputs!$C17,IF(K$3="Lluosi",Outputs!$D17,""))))</f>
        <v/>
      </c>
      <c r="L19" t="str">
        <f>IF(L$3="Cymunedau &amp; Lle",Outputs!$A17,IF(L$3="Cefnogi Busnesau Lleol",Outputs!$B17,IF(L$3="Pobl &amp; Sgiliau",Outputs!$C17,IF(L$3="Lluosi",Outputs!$D17,""))))</f>
        <v/>
      </c>
      <c r="M19" t="str">
        <f>IF(M$3="Cymunedau &amp; Lle",Outputs!$A17,IF(M$3="Cefnogi Busnesau Lleol",Outputs!$B17,IF(M$3="Pobl &amp; Sgiliau",Outputs!$C17,IF(M$3="Lluosi",Outputs!$D17,""))))</f>
        <v/>
      </c>
      <c r="N19" t="str">
        <f>IF(N$3="Cymunedau &amp; Lle",Outputs!$A17,IF(N$3="Cefnogi Busnesau Lleol",Outputs!$B17,IF(N$3="Pobl &amp; Sgiliau",Outputs!$C17,IF(N$3="Lluosi",Outputs!$D17,""))))</f>
        <v/>
      </c>
      <c r="O19" t="str">
        <f>IF(O$3="Cymunedau &amp; Lle",Outputs!$A17,IF(O$3="Cefnogi Busnesau Lleol",Outputs!$B17,IF(O$3="Pobl &amp; Sgiliau",Outputs!$C17,IF(O$3="Lluosi",Outputs!$D17,""))))</f>
        <v/>
      </c>
      <c r="P19" t="str">
        <f>IF(P$3="Cymunedau &amp; Lle",Outputs!$A17,IF(P$3="Cefnogi Busnesau Lleol",Outputs!$B17,IF(P$3="Pobl &amp; Sgiliau",Outputs!$C17,IF(P$3="Lluosi",Outputs!$D17,""))))</f>
        <v/>
      </c>
      <c r="Q19" t="str">
        <f>IF(Q$3="Cymunedau &amp; Lle",Outputs!$A17,IF(Q$3="Cefnogi Busnesau Lleol",Outputs!$B17,IF(Q$3="Pobl &amp; Sgiliau",Outputs!$C17,IF(Q$3="Lluosi",Outputs!$D17,""))))</f>
        <v/>
      </c>
      <c r="R19" t="str">
        <f>IF(R$3="Cymunedau &amp; Lle",Outputs!$A17,IF(R$3="Cefnogi Busnesau Lleol",Outputs!$B17,IF(R$3="Pobl &amp; Sgiliau",Outputs!$C17,IF(R$3="Lluosi",Outputs!$D17,""))))</f>
        <v/>
      </c>
      <c r="S19" t="str">
        <f>IF(S$3="Cymunedau &amp; Lle",Outputs!$A17,IF(S$3="Cefnogi Busnesau Lleol",Outputs!$B17,IF(S$3="Pobl &amp; Sgiliau",Outputs!$C17,IF(S$3="Lluosi",Outputs!$D17,""))))</f>
        <v/>
      </c>
    </row>
    <row r="20" spans="1:19" x14ac:dyDescent="0.35">
      <c r="A20" s="318">
        <v>18</v>
      </c>
      <c r="B20" t="str">
        <f>IF(B$3="Cymunedau &amp; Lle",Outputs!$A18,IF(B$3="Cefnogi Busnesau Lleol",Outputs!$B18,IF(B$3="Pobl &amp; Sgiliau",Outputs!$C18,IF(B$3="Lluosi",Outputs!$D18,""))))</f>
        <v/>
      </c>
      <c r="C20" t="str">
        <f>IF(C$3="Cymunedau &amp; Lle",Outputs!$A18,IF(C$3="Cefnogi Busnesau Lleol",Outputs!$B18,IF(C$3="Pobl &amp; Sgiliau",Outputs!$C18,IF(C$3="Lluosi",Outputs!$D18,""))))</f>
        <v/>
      </c>
      <c r="D20" t="str">
        <f>IF(D$3="Cymunedau &amp; Lle",Outputs!$A18,IF(D$3="Cefnogi Busnesau Lleol",Outputs!$B18,IF(D$3="Pobl &amp; Sgiliau",Outputs!$C18,IF(D$3="Lluosi",Outputs!$D18,""))))</f>
        <v/>
      </c>
      <c r="E20" t="str">
        <f>IF(E$3="Cymunedau &amp; Lle",Outputs!$A18,IF(E$3="Cefnogi Busnesau Lleol",Outputs!$B18,IF(E$3="Pobl &amp; Sgiliau",Outputs!$C18,IF(E$3="Lluosi",Outputs!$D18,""))))</f>
        <v/>
      </c>
      <c r="F20" t="str">
        <f>IF(F$3="Cymunedau &amp; Lle",Outputs!$A18,IF(F$3="Cefnogi Busnesau Lleol",Outputs!$B18,IF(F$3="Pobl &amp; Sgiliau",Outputs!$C18,IF(F$3="Lluosi",Outputs!$D18,""))))</f>
        <v/>
      </c>
      <c r="G20" t="str">
        <f>IF(G$3="Cymunedau &amp; Lle",Outputs!$A18,IF(G$3="Cefnogi Busnesau Lleol",Outputs!$B18,IF(G$3="Pobl &amp; Sgiliau",Outputs!$C18,IF(G$3="Lluosi",Outputs!$D18,""))))</f>
        <v/>
      </c>
      <c r="H20" t="str">
        <f>IF(H$3="Cymunedau &amp; Lle",Outputs!$A18,IF(H$3="Cefnogi Busnesau Lleol",Outputs!$B18,IF(H$3="Pobl &amp; Sgiliau",Outputs!$C18,IF(H$3="Lluosi",Outputs!$D18,""))))</f>
        <v/>
      </c>
      <c r="I20" t="str">
        <f>IF(I$3="Cymunedau &amp; Lle",Outputs!$A18,IF(I$3="Cefnogi Busnesau Lleol",Outputs!$B18,IF(I$3="Pobl &amp; Sgiliau",Outputs!$C18,IF(I$3="Lluosi",Outputs!$D18,""))))</f>
        <v/>
      </c>
      <c r="J20" t="str">
        <f>IF(J$3="Cymunedau &amp; Lle",Outputs!$A18,IF(J$3="Cefnogi Busnesau Lleol",Outputs!$B18,IF(J$3="Pobl &amp; Sgiliau",Outputs!$C18,IF(J$3="Lluosi",Outputs!$D18,""))))</f>
        <v/>
      </c>
      <c r="K20" t="str">
        <f>IF(K$3="Cymunedau &amp; Lle",Outputs!$A18,IF(K$3="Cefnogi Busnesau Lleol",Outputs!$B18,IF(K$3="Pobl &amp; Sgiliau",Outputs!$C18,IF(K$3="Lluosi",Outputs!$D18,""))))</f>
        <v/>
      </c>
      <c r="L20" t="str">
        <f>IF(L$3="Cymunedau &amp; Lle",Outputs!$A18,IF(L$3="Cefnogi Busnesau Lleol",Outputs!$B18,IF(L$3="Pobl &amp; Sgiliau",Outputs!$C18,IF(L$3="Lluosi",Outputs!$D18,""))))</f>
        <v/>
      </c>
      <c r="M20" t="str">
        <f>IF(M$3="Cymunedau &amp; Lle",Outputs!$A18,IF(M$3="Cefnogi Busnesau Lleol",Outputs!$B18,IF(M$3="Pobl &amp; Sgiliau",Outputs!$C18,IF(M$3="Lluosi",Outputs!$D18,""))))</f>
        <v/>
      </c>
      <c r="N20" t="str">
        <f>IF(N$3="Cymunedau &amp; Lle",Outputs!$A18,IF(N$3="Cefnogi Busnesau Lleol",Outputs!$B18,IF(N$3="Pobl &amp; Sgiliau",Outputs!$C18,IF(N$3="Lluosi",Outputs!$D18,""))))</f>
        <v/>
      </c>
      <c r="O20" t="str">
        <f>IF(O$3="Cymunedau &amp; Lle",Outputs!$A18,IF(O$3="Cefnogi Busnesau Lleol",Outputs!$B18,IF(O$3="Pobl &amp; Sgiliau",Outputs!$C18,IF(O$3="Lluosi",Outputs!$D18,""))))</f>
        <v/>
      </c>
      <c r="P20" t="str">
        <f>IF(P$3="Cymunedau &amp; Lle",Outputs!$A18,IF(P$3="Cefnogi Busnesau Lleol",Outputs!$B18,IF(P$3="Pobl &amp; Sgiliau",Outputs!$C18,IF(P$3="Lluosi",Outputs!$D18,""))))</f>
        <v/>
      </c>
      <c r="Q20" t="str">
        <f>IF(Q$3="Cymunedau &amp; Lle",Outputs!$A18,IF(Q$3="Cefnogi Busnesau Lleol",Outputs!$B18,IF(Q$3="Pobl &amp; Sgiliau",Outputs!$C18,IF(Q$3="Lluosi",Outputs!$D18,""))))</f>
        <v/>
      </c>
      <c r="R20" t="str">
        <f>IF(R$3="Cymunedau &amp; Lle",Outputs!$A18,IF(R$3="Cefnogi Busnesau Lleol",Outputs!$B18,IF(R$3="Pobl &amp; Sgiliau",Outputs!$C18,IF(R$3="Lluosi",Outputs!$D18,""))))</f>
        <v/>
      </c>
      <c r="S20" t="str">
        <f>IF(S$3="Cymunedau &amp; Lle",Outputs!$A18,IF(S$3="Cefnogi Busnesau Lleol",Outputs!$B18,IF(S$3="Pobl &amp; Sgiliau",Outputs!$C18,IF(S$3="Lluosi",Outputs!$D18,""))))</f>
        <v/>
      </c>
    </row>
    <row r="21" spans="1:19" x14ac:dyDescent="0.35">
      <c r="A21" s="318">
        <v>19</v>
      </c>
      <c r="B21" t="str">
        <f>IF(B$3="Cymunedau &amp; Lle",Outputs!$A19,IF(B$3="Cefnogi Busnesau Lleol",Outputs!$B19,IF(B$3="Pobl &amp; Sgiliau",Outputs!$C19,IF(B$3="Lluosi",Outputs!$D19,""))))</f>
        <v/>
      </c>
      <c r="C21" t="str">
        <f>IF(C$3="Cymunedau &amp; Lle",Outputs!$A19,IF(C$3="Cefnogi Busnesau Lleol",Outputs!$B19,IF(C$3="Pobl &amp; Sgiliau",Outputs!$C19,IF(C$3="Lluosi",Outputs!$D19,""))))</f>
        <v/>
      </c>
      <c r="D21" t="str">
        <f>IF(D$3="Cymunedau &amp; Lle",Outputs!$A19,IF(D$3="Cefnogi Busnesau Lleol",Outputs!$B19,IF(D$3="Pobl &amp; Sgiliau",Outputs!$C19,IF(D$3="Lluosi",Outputs!$D19,""))))</f>
        <v/>
      </c>
      <c r="E21" t="str">
        <f>IF(E$3="Cymunedau &amp; Lle",Outputs!$A19,IF(E$3="Cefnogi Busnesau Lleol",Outputs!$B19,IF(E$3="Pobl &amp; Sgiliau",Outputs!$C19,IF(E$3="Lluosi",Outputs!$D19,""))))</f>
        <v/>
      </c>
      <c r="F21" t="str">
        <f>IF(F$3="Cymunedau &amp; Lle",Outputs!$A19,IF(F$3="Cefnogi Busnesau Lleol",Outputs!$B19,IF(F$3="Pobl &amp; Sgiliau",Outputs!$C19,IF(F$3="Lluosi",Outputs!$D19,""))))</f>
        <v/>
      </c>
      <c r="G21" t="str">
        <f>IF(G$3="Cymunedau &amp; Lle",Outputs!$A19,IF(G$3="Cefnogi Busnesau Lleol",Outputs!$B19,IF(G$3="Pobl &amp; Sgiliau",Outputs!$C19,IF(G$3="Lluosi",Outputs!$D19,""))))</f>
        <v/>
      </c>
      <c r="H21" t="str">
        <f>IF(H$3="Cymunedau &amp; Lle",Outputs!$A19,IF(H$3="Cefnogi Busnesau Lleol",Outputs!$B19,IF(H$3="Pobl &amp; Sgiliau",Outputs!$C19,IF(H$3="Lluosi",Outputs!$D19,""))))</f>
        <v/>
      </c>
      <c r="I21" t="str">
        <f>IF(I$3="Cymunedau &amp; Lle",Outputs!$A19,IF(I$3="Cefnogi Busnesau Lleol",Outputs!$B19,IF(I$3="Pobl &amp; Sgiliau",Outputs!$C19,IF(I$3="Lluosi",Outputs!$D19,""))))</f>
        <v/>
      </c>
      <c r="J21" t="str">
        <f>IF(J$3="Cymunedau &amp; Lle",Outputs!$A19,IF(J$3="Cefnogi Busnesau Lleol",Outputs!$B19,IF(J$3="Pobl &amp; Sgiliau",Outputs!$C19,IF(J$3="Lluosi",Outputs!$D19,""))))</f>
        <v/>
      </c>
      <c r="K21" t="str">
        <f>IF(K$3="Cymunedau &amp; Lle",Outputs!$A19,IF(K$3="Cefnogi Busnesau Lleol",Outputs!$B19,IF(K$3="Pobl &amp; Sgiliau",Outputs!$C19,IF(K$3="Lluosi",Outputs!$D19,""))))</f>
        <v/>
      </c>
      <c r="L21" t="str">
        <f>IF(L$3="Cymunedau &amp; Lle",Outputs!$A19,IF(L$3="Cefnogi Busnesau Lleol",Outputs!$B19,IF(L$3="Pobl &amp; Sgiliau",Outputs!$C19,IF(L$3="Lluosi",Outputs!$D19,""))))</f>
        <v/>
      </c>
      <c r="M21" t="str">
        <f>IF(M$3="Cymunedau &amp; Lle",Outputs!$A19,IF(M$3="Cefnogi Busnesau Lleol",Outputs!$B19,IF(M$3="Pobl &amp; Sgiliau",Outputs!$C19,IF(M$3="Lluosi",Outputs!$D19,""))))</f>
        <v/>
      </c>
      <c r="N21" t="str">
        <f>IF(N$3="Cymunedau &amp; Lle",Outputs!$A19,IF(N$3="Cefnogi Busnesau Lleol",Outputs!$B19,IF(N$3="Pobl &amp; Sgiliau",Outputs!$C19,IF(N$3="Lluosi",Outputs!$D19,""))))</f>
        <v/>
      </c>
      <c r="O21" t="str">
        <f>IF(O$3="Cymunedau &amp; Lle",Outputs!$A19,IF(O$3="Cefnogi Busnesau Lleol",Outputs!$B19,IF(O$3="Pobl &amp; Sgiliau",Outputs!$C19,IF(O$3="Lluosi",Outputs!$D19,""))))</f>
        <v/>
      </c>
      <c r="P21" t="str">
        <f>IF(P$3="Cymunedau &amp; Lle",Outputs!$A19,IF(P$3="Cefnogi Busnesau Lleol",Outputs!$B19,IF(P$3="Pobl &amp; Sgiliau",Outputs!$C19,IF(P$3="Lluosi",Outputs!$D19,""))))</f>
        <v/>
      </c>
      <c r="Q21" t="str">
        <f>IF(Q$3="Cymunedau &amp; Lle",Outputs!$A19,IF(Q$3="Cefnogi Busnesau Lleol",Outputs!$B19,IF(Q$3="Pobl &amp; Sgiliau",Outputs!$C19,IF(Q$3="Lluosi",Outputs!$D19,""))))</f>
        <v/>
      </c>
      <c r="R21" t="str">
        <f>IF(R$3="Cymunedau &amp; Lle",Outputs!$A19,IF(R$3="Cefnogi Busnesau Lleol",Outputs!$B19,IF(R$3="Pobl &amp; Sgiliau",Outputs!$C19,IF(R$3="Lluosi",Outputs!$D19,""))))</f>
        <v/>
      </c>
      <c r="S21" t="str">
        <f>IF(S$3="Cymunedau &amp; Lle",Outputs!$A19,IF(S$3="Cefnogi Busnesau Lleol",Outputs!$B19,IF(S$3="Pobl &amp; Sgiliau",Outputs!$C19,IF(S$3="Lluosi",Outputs!$D19,""))))</f>
        <v/>
      </c>
    </row>
    <row r="22" spans="1:19" x14ac:dyDescent="0.35">
      <c r="A22" s="318">
        <v>20</v>
      </c>
      <c r="B22" t="str">
        <f>IF(B$3="Cymunedau &amp; Lle",Outputs!$A20,IF(B$3="Cefnogi Busnesau Lleol",Outputs!$B20,IF(B$3="Pobl &amp; Sgiliau",Outputs!$C20,IF(B$3="Lluosi",Outputs!$D20,""))))</f>
        <v/>
      </c>
      <c r="C22" t="str">
        <f>IF(C$3="Cymunedau &amp; Lle",Outputs!$A20,IF(C$3="Cefnogi Busnesau Lleol",Outputs!$B20,IF(C$3="Pobl &amp; Sgiliau",Outputs!$C20,IF(C$3="Lluosi",Outputs!$D20,""))))</f>
        <v/>
      </c>
      <c r="D22" t="str">
        <f>IF(D$3="Cymunedau &amp; Lle",Outputs!$A20,IF(D$3="Cefnogi Busnesau Lleol",Outputs!$B20,IF(D$3="Pobl &amp; Sgiliau",Outputs!$C20,IF(D$3="Lluosi",Outputs!$D20,""))))</f>
        <v/>
      </c>
      <c r="E22" t="str">
        <f>IF(E$3="Cymunedau &amp; Lle",Outputs!$A20,IF(E$3="Cefnogi Busnesau Lleol",Outputs!$B20,IF(E$3="Pobl &amp; Sgiliau",Outputs!$C20,IF(E$3="Lluosi",Outputs!$D20,""))))</f>
        <v/>
      </c>
      <c r="F22" t="str">
        <f>IF(F$3="Cymunedau &amp; Lle",Outputs!$A20,IF(F$3="Cefnogi Busnesau Lleol",Outputs!$B20,IF(F$3="Pobl &amp; Sgiliau",Outputs!$C20,IF(F$3="Lluosi",Outputs!$D20,""))))</f>
        <v/>
      </c>
      <c r="G22" t="str">
        <f>IF(G$3="Cymunedau &amp; Lle",Outputs!$A20,IF(G$3="Cefnogi Busnesau Lleol",Outputs!$B20,IF(G$3="Pobl &amp; Sgiliau",Outputs!$C20,IF(G$3="Lluosi",Outputs!$D20,""))))</f>
        <v/>
      </c>
      <c r="H22" t="str">
        <f>IF(H$3="Cymunedau &amp; Lle",Outputs!$A20,IF(H$3="Cefnogi Busnesau Lleol",Outputs!$B20,IF(H$3="Pobl &amp; Sgiliau",Outputs!$C20,IF(H$3="Lluosi",Outputs!$D20,""))))</f>
        <v/>
      </c>
      <c r="I22" t="str">
        <f>IF(I$3="Cymunedau &amp; Lle",Outputs!$A20,IF(I$3="Cefnogi Busnesau Lleol",Outputs!$B20,IF(I$3="Pobl &amp; Sgiliau",Outputs!$C20,IF(I$3="Lluosi",Outputs!$D20,""))))</f>
        <v/>
      </c>
      <c r="J22" t="str">
        <f>IF(J$3="Cymunedau &amp; Lle",Outputs!$A20,IF(J$3="Cefnogi Busnesau Lleol",Outputs!$B20,IF(J$3="Pobl &amp; Sgiliau",Outputs!$C20,IF(J$3="Lluosi",Outputs!$D20,""))))</f>
        <v/>
      </c>
      <c r="K22" t="str">
        <f>IF(K$3="Cymunedau &amp; Lle",Outputs!$A20,IF(K$3="Cefnogi Busnesau Lleol",Outputs!$B20,IF(K$3="Pobl &amp; Sgiliau",Outputs!$C20,IF(K$3="Lluosi",Outputs!$D20,""))))</f>
        <v/>
      </c>
      <c r="L22" t="str">
        <f>IF(L$3="Cymunedau &amp; Lle",Outputs!$A20,IF(L$3="Cefnogi Busnesau Lleol",Outputs!$B20,IF(L$3="Pobl &amp; Sgiliau",Outputs!$C20,IF(L$3="Lluosi",Outputs!$D20,""))))</f>
        <v/>
      </c>
      <c r="M22" t="str">
        <f>IF(M$3="Cymunedau &amp; Lle",Outputs!$A20,IF(M$3="Cefnogi Busnesau Lleol",Outputs!$B20,IF(M$3="Pobl &amp; Sgiliau",Outputs!$C20,IF(M$3="Lluosi",Outputs!$D20,""))))</f>
        <v/>
      </c>
      <c r="N22" t="str">
        <f>IF(N$3="Cymunedau &amp; Lle",Outputs!$A20,IF(N$3="Cefnogi Busnesau Lleol",Outputs!$B20,IF(N$3="Pobl &amp; Sgiliau",Outputs!$C20,IF(N$3="Lluosi",Outputs!$D20,""))))</f>
        <v/>
      </c>
      <c r="O22" t="str">
        <f>IF(O$3="Cymunedau &amp; Lle",Outputs!$A20,IF(O$3="Cefnogi Busnesau Lleol",Outputs!$B20,IF(O$3="Pobl &amp; Sgiliau",Outputs!$C20,IF(O$3="Lluosi",Outputs!$D20,""))))</f>
        <v/>
      </c>
      <c r="P22" t="str">
        <f>IF(P$3="Cymunedau &amp; Lle",Outputs!$A20,IF(P$3="Cefnogi Busnesau Lleol",Outputs!$B20,IF(P$3="Pobl &amp; Sgiliau",Outputs!$C20,IF(P$3="Lluosi",Outputs!$D20,""))))</f>
        <v/>
      </c>
      <c r="Q22" t="str">
        <f>IF(Q$3="Cymunedau &amp; Lle",Outputs!$A20,IF(Q$3="Cefnogi Busnesau Lleol",Outputs!$B20,IF(Q$3="Pobl &amp; Sgiliau",Outputs!$C20,IF(Q$3="Lluosi",Outputs!$D20,""))))</f>
        <v/>
      </c>
      <c r="R22" t="str">
        <f>IF(R$3="Cymunedau &amp; Lle",Outputs!$A20,IF(R$3="Cefnogi Busnesau Lleol",Outputs!$B20,IF(R$3="Pobl &amp; Sgiliau",Outputs!$C20,IF(R$3="Lluosi",Outputs!$D20,""))))</f>
        <v/>
      </c>
      <c r="S22" t="str">
        <f>IF(S$3="Cymunedau &amp; Lle",Outputs!$A20,IF(S$3="Cefnogi Busnesau Lleol",Outputs!$B20,IF(S$3="Pobl &amp; Sgiliau",Outputs!$C20,IF(S$3="Lluosi",Outputs!$D20,""))))</f>
        <v/>
      </c>
    </row>
    <row r="23" spans="1:19" x14ac:dyDescent="0.35">
      <c r="A23" s="318">
        <v>21</v>
      </c>
      <c r="B23" t="str">
        <f>IF(B$3="Cymunedau &amp; Lle",Outputs!$A21,IF(B$3="Cefnogi Busnesau Lleol",Outputs!$B21,IF(B$3="Pobl &amp; Sgiliau",Outputs!$C21,IF(B$3="Lluosi",Outputs!$D21,""))))</f>
        <v/>
      </c>
      <c r="C23" t="str">
        <f>IF(C$3="Cymunedau &amp; Lle",Outputs!$A21,IF(C$3="Cefnogi Busnesau Lleol",Outputs!$B21,IF(C$3="Pobl &amp; Sgiliau",Outputs!$C21,IF(C$3="Lluosi",Outputs!$D21,""))))</f>
        <v/>
      </c>
      <c r="D23" t="str">
        <f>IF(D$3="Cymunedau &amp; Lle",Outputs!$A21,IF(D$3="Cefnogi Busnesau Lleol",Outputs!$B21,IF(D$3="Pobl &amp; Sgiliau",Outputs!$C21,IF(D$3="Lluosi",Outputs!$D21,""))))</f>
        <v/>
      </c>
      <c r="E23" t="str">
        <f>IF(E$3="Cymunedau &amp; Lle",Outputs!$A21,IF(E$3="Cefnogi Busnesau Lleol",Outputs!$B21,IF(E$3="Pobl &amp; Sgiliau",Outputs!$C21,IF(E$3="Lluosi",Outputs!$D21,""))))</f>
        <v/>
      </c>
      <c r="F23" t="str">
        <f>IF(F$3="Cymunedau &amp; Lle",Outputs!$A21,IF(F$3="Cefnogi Busnesau Lleol",Outputs!$B21,IF(F$3="Pobl &amp; Sgiliau",Outputs!$C21,IF(F$3="Lluosi",Outputs!$D21,""))))</f>
        <v/>
      </c>
      <c r="G23" t="str">
        <f>IF(G$3="Cymunedau &amp; Lle",Outputs!$A21,IF(G$3="Cefnogi Busnesau Lleol",Outputs!$B21,IF(G$3="Pobl &amp; Sgiliau",Outputs!$C21,IF(G$3="Lluosi",Outputs!$D21,""))))</f>
        <v/>
      </c>
      <c r="H23" t="str">
        <f>IF(H$3="Cymunedau &amp; Lle",Outputs!$A21,IF(H$3="Cefnogi Busnesau Lleol",Outputs!$B21,IF(H$3="Pobl &amp; Sgiliau",Outputs!$C21,IF(H$3="Lluosi",Outputs!$D21,""))))</f>
        <v/>
      </c>
      <c r="I23" t="str">
        <f>IF(I$3="Cymunedau &amp; Lle",Outputs!$A21,IF(I$3="Cefnogi Busnesau Lleol",Outputs!$B21,IF(I$3="Pobl &amp; Sgiliau",Outputs!$C21,IF(I$3="Lluosi",Outputs!$D21,""))))</f>
        <v/>
      </c>
      <c r="J23" t="str">
        <f>IF(J$3="Cymunedau &amp; Lle",Outputs!$A21,IF(J$3="Cefnogi Busnesau Lleol",Outputs!$B21,IF(J$3="Pobl &amp; Sgiliau",Outputs!$C21,IF(J$3="Lluosi",Outputs!$D21,""))))</f>
        <v/>
      </c>
      <c r="K23" t="str">
        <f>IF(K$3="Cymunedau &amp; Lle",Outputs!$A21,IF(K$3="Cefnogi Busnesau Lleol",Outputs!$B21,IF(K$3="Pobl &amp; Sgiliau",Outputs!$C21,IF(K$3="Lluosi",Outputs!$D21,""))))</f>
        <v/>
      </c>
      <c r="L23" t="str">
        <f>IF(L$3="Cymunedau &amp; Lle",Outputs!$A21,IF(L$3="Cefnogi Busnesau Lleol",Outputs!$B21,IF(L$3="Pobl &amp; Sgiliau",Outputs!$C21,IF(L$3="Lluosi",Outputs!$D21,""))))</f>
        <v/>
      </c>
      <c r="M23" t="str">
        <f>IF(M$3="Cymunedau &amp; Lle",Outputs!$A21,IF(M$3="Cefnogi Busnesau Lleol",Outputs!$B21,IF(M$3="Pobl &amp; Sgiliau",Outputs!$C21,IF(M$3="Lluosi",Outputs!$D21,""))))</f>
        <v/>
      </c>
      <c r="N23" t="str">
        <f>IF(N$3="Cymunedau &amp; Lle",Outputs!$A21,IF(N$3="Cefnogi Busnesau Lleol",Outputs!$B21,IF(N$3="Pobl &amp; Sgiliau",Outputs!$C21,IF(N$3="Lluosi",Outputs!$D21,""))))</f>
        <v/>
      </c>
      <c r="O23" t="str">
        <f>IF(O$3="Cymunedau &amp; Lle",Outputs!$A21,IF(O$3="Cefnogi Busnesau Lleol",Outputs!$B21,IF(O$3="Pobl &amp; Sgiliau",Outputs!$C21,IF(O$3="Lluosi",Outputs!$D21,""))))</f>
        <v/>
      </c>
      <c r="P23" t="str">
        <f>IF(P$3="Cymunedau &amp; Lle",Outputs!$A21,IF(P$3="Cefnogi Busnesau Lleol",Outputs!$B21,IF(P$3="Pobl &amp; Sgiliau",Outputs!$C21,IF(P$3="Lluosi",Outputs!$D21,""))))</f>
        <v/>
      </c>
      <c r="Q23" t="str">
        <f>IF(Q$3="Cymunedau &amp; Lle",Outputs!$A21,IF(Q$3="Cefnogi Busnesau Lleol",Outputs!$B21,IF(Q$3="Pobl &amp; Sgiliau",Outputs!$C21,IF(Q$3="Lluosi",Outputs!$D21,""))))</f>
        <v/>
      </c>
      <c r="R23" t="str">
        <f>IF(R$3="Cymunedau &amp; Lle",Outputs!$A21,IF(R$3="Cefnogi Busnesau Lleol",Outputs!$B21,IF(R$3="Pobl &amp; Sgiliau",Outputs!$C21,IF(R$3="Lluosi",Outputs!$D21,""))))</f>
        <v/>
      </c>
      <c r="S23" t="str">
        <f>IF(S$3="Cymunedau &amp; Lle",Outputs!$A21,IF(S$3="Cefnogi Busnesau Lleol",Outputs!$B21,IF(S$3="Pobl &amp; Sgiliau",Outputs!$C21,IF(S$3="Lluosi",Outputs!$D21,""))))</f>
        <v/>
      </c>
    </row>
    <row r="24" spans="1:19" x14ac:dyDescent="0.35">
      <c r="A24" s="318">
        <v>22</v>
      </c>
      <c r="B24" t="str">
        <f>IF(B$3="Cymunedau &amp; Lle",Outputs!$A22,IF(B$3="Cefnogi Busnesau Lleol",Outputs!$B22,IF(B$3="Pobl &amp; Sgiliau",Outputs!$C22,IF(B$3="Lluosi",Outputs!$D22,""))))</f>
        <v/>
      </c>
      <c r="C24" t="str">
        <f>IF(C$3="Cymunedau &amp; Lle",Outputs!$A22,IF(C$3="Cefnogi Busnesau Lleol",Outputs!$B22,IF(C$3="Pobl &amp; Sgiliau",Outputs!$C22,IF(C$3="Lluosi",Outputs!$D22,""))))</f>
        <v/>
      </c>
      <c r="D24" t="str">
        <f>IF(D$3="Cymunedau &amp; Lle",Outputs!$A22,IF(D$3="Cefnogi Busnesau Lleol",Outputs!$B22,IF(D$3="Pobl &amp; Sgiliau",Outputs!$C22,IF(D$3="Lluosi",Outputs!$D22,""))))</f>
        <v/>
      </c>
      <c r="E24" t="str">
        <f>IF(E$3="Cymunedau &amp; Lle",Outputs!$A22,IF(E$3="Cefnogi Busnesau Lleol",Outputs!$B22,IF(E$3="Pobl &amp; Sgiliau",Outputs!$C22,IF(E$3="Lluosi",Outputs!$D22,""))))</f>
        <v/>
      </c>
      <c r="F24" t="str">
        <f>IF(F$3="Cymunedau &amp; Lle",Outputs!$A22,IF(F$3="Cefnogi Busnesau Lleol",Outputs!$B22,IF(F$3="Pobl &amp; Sgiliau",Outputs!$C22,IF(F$3="Lluosi",Outputs!$D22,""))))</f>
        <v/>
      </c>
      <c r="G24" t="str">
        <f>IF(G$3="Cymunedau &amp; Lle",Outputs!$A22,IF(G$3="Cefnogi Busnesau Lleol",Outputs!$B22,IF(G$3="Pobl &amp; Sgiliau",Outputs!$C22,IF(G$3="Lluosi",Outputs!$D22,""))))</f>
        <v/>
      </c>
      <c r="H24" t="str">
        <f>IF(H$3="Cymunedau &amp; Lle",Outputs!$A22,IF(H$3="Cefnogi Busnesau Lleol",Outputs!$B22,IF(H$3="Pobl &amp; Sgiliau",Outputs!$C22,IF(H$3="Lluosi",Outputs!$D22,""))))</f>
        <v/>
      </c>
      <c r="I24" t="str">
        <f>IF(I$3="Cymunedau &amp; Lle",Outputs!$A22,IF(I$3="Cefnogi Busnesau Lleol",Outputs!$B22,IF(I$3="Pobl &amp; Sgiliau",Outputs!$C22,IF(I$3="Lluosi",Outputs!$D22,""))))</f>
        <v/>
      </c>
      <c r="J24" t="str">
        <f>IF(J$3="Cymunedau &amp; Lle",Outputs!$A22,IF(J$3="Cefnogi Busnesau Lleol",Outputs!$B22,IF(J$3="Pobl &amp; Sgiliau",Outputs!$C22,IF(J$3="Lluosi",Outputs!$D22,""))))</f>
        <v/>
      </c>
      <c r="K24" t="str">
        <f>IF(K$3="Cymunedau &amp; Lle",Outputs!$A22,IF(K$3="Cefnogi Busnesau Lleol",Outputs!$B22,IF(K$3="Pobl &amp; Sgiliau",Outputs!$C22,IF(K$3="Lluosi",Outputs!$D22,""))))</f>
        <v/>
      </c>
      <c r="L24" t="str">
        <f>IF(L$3="Cymunedau &amp; Lle",Outputs!$A22,IF(L$3="Cefnogi Busnesau Lleol",Outputs!$B22,IF(L$3="Pobl &amp; Sgiliau",Outputs!$C22,IF(L$3="Lluosi",Outputs!$D22,""))))</f>
        <v/>
      </c>
      <c r="M24" t="str">
        <f>IF(M$3="Cymunedau &amp; Lle",Outputs!$A22,IF(M$3="Cefnogi Busnesau Lleol",Outputs!$B22,IF(M$3="Pobl &amp; Sgiliau",Outputs!$C22,IF(M$3="Lluosi",Outputs!$D22,""))))</f>
        <v/>
      </c>
      <c r="N24" t="str">
        <f>IF(N$3="Cymunedau &amp; Lle",Outputs!$A22,IF(N$3="Cefnogi Busnesau Lleol",Outputs!$B22,IF(N$3="Pobl &amp; Sgiliau",Outputs!$C22,IF(N$3="Lluosi",Outputs!$D22,""))))</f>
        <v/>
      </c>
      <c r="O24" t="str">
        <f>IF(O$3="Cymunedau &amp; Lle",Outputs!$A22,IF(O$3="Cefnogi Busnesau Lleol",Outputs!$B22,IF(O$3="Pobl &amp; Sgiliau",Outputs!$C22,IF(O$3="Lluosi",Outputs!$D22,""))))</f>
        <v/>
      </c>
      <c r="P24" t="str">
        <f>IF(P$3="Cymunedau &amp; Lle",Outputs!$A22,IF(P$3="Cefnogi Busnesau Lleol",Outputs!$B22,IF(P$3="Pobl &amp; Sgiliau",Outputs!$C22,IF(P$3="Lluosi",Outputs!$D22,""))))</f>
        <v/>
      </c>
      <c r="Q24" t="str">
        <f>IF(Q$3="Cymunedau &amp; Lle",Outputs!$A22,IF(Q$3="Cefnogi Busnesau Lleol",Outputs!$B22,IF(Q$3="Pobl &amp; Sgiliau",Outputs!$C22,IF(Q$3="Lluosi",Outputs!$D22,""))))</f>
        <v/>
      </c>
      <c r="R24" t="str">
        <f>IF(R$3="Cymunedau &amp; Lle",Outputs!$A22,IF(R$3="Cefnogi Busnesau Lleol",Outputs!$B22,IF(R$3="Pobl &amp; Sgiliau",Outputs!$C22,IF(R$3="Lluosi",Outputs!$D22,""))))</f>
        <v/>
      </c>
      <c r="S24" t="str">
        <f>IF(S$3="Cymunedau &amp; Lle",Outputs!$A22,IF(S$3="Cefnogi Busnesau Lleol",Outputs!$B22,IF(S$3="Pobl &amp; Sgiliau",Outputs!$C22,IF(S$3="Lluosi",Outputs!$D22,""))))</f>
        <v/>
      </c>
    </row>
    <row r="25" spans="1:19" x14ac:dyDescent="0.35">
      <c r="A25" s="318">
        <v>23</v>
      </c>
      <c r="B25" t="str">
        <f>IF(B$3="Cymunedau &amp; Lle",Outputs!$A23,IF(B$3="Cefnogi Busnesau Lleol",Outputs!$B23,IF(B$3="Pobl &amp; Sgiliau",Outputs!$C23,IF(B$3="Lluosi",Outputs!$D23,""))))</f>
        <v/>
      </c>
      <c r="C25" t="str">
        <f>IF(C$3="Cymunedau &amp; Lle",Outputs!$A23,IF(C$3="Cefnogi Busnesau Lleol",Outputs!$B23,IF(C$3="Pobl &amp; Sgiliau",Outputs!$C23,IF(C$3="Lluosi",Outputs!$D23,""))))</f>
        <v/>
      </c>
      <c r="D25" t="str">
        <f>IF(D$3="Cymunedau &amp; Lle",Outputs!$A23,IF(D$3="Cefnogi Busnesau Lleol",Outputs!$B23,IF(D$3="Pobl &amp; Sgiliau",Outputs!$C23,IF(D$3="Lluosi",Outputs!$D23,""))))</f>
        <v/>
      </c>
      <c r="E25" t="str">
        <f>IF(E$3="Cymunedau &amp; Lle",Outputs!$A23,IF(E$3="Cefnogi Busnesau Lleol",Outputs!$B23,IF(E$3="Pobl &amp; Sgiliau",Outputs!$C23,IF(E$3="Lluosi",Outputs!$D23,""))))</f>
        <v/>
      </c>
      <c r="F25" t="str">
        <f>IF(F$3="Cymunedau &amp; Lle",Outputs!$A23,IF(F$3="Cefnogi Busnesau Lleol",Outputs!$B23,IF(F$3="Pobl &amp; Sgiliau",Outputs!$C23,IF(F$3="Lluosi",Outputs!$D23,""))))</f>
        <v/>
      </c>
      <c r="G25" t="str">
        <f>IF(G$3="Cymunedau &amp; Lle",Outputs!$A23,IF(G$3="Cefnogi Busnesau Lleol",Outputs!$B23,IF(G$3="Pobl &amp; Sgiliau",Outputs!$C23,IF(G$3="Lluosi",Outputs!$D23,""))))</f>
        <v/>
      </c>
      <c r="H25" t="str">
        <f>IF(H$3="Cymunedau &amp; Lle",Outputs!$A23,IF(H$3="Cefnogi Busnesau Lleol",Outputs!$B23,IF(H$3="Pobl &amp; Sgiliau",Outputs!$C23,IF(H$3="Lluosi",Outputs!$D23,""))))</f>
        <v/>
      </c>
      <c r="I25" t="str">
        <f>IF(I$3="Cymunedau &amp; Lle",Outputs!$A23,IF(I$3="Cefnogi Busnesau Lleol",Outputs!$B23,IF(I$3="Pobl &amp; Sgiliau",Outputs!$C23,IF(I$3="Lluosi",Outputs!$D23,""))))</f>
        <v/>
      </c>
      <c r="J25" t="str">
        <f>IF(J$3="Cymunedau &amp; Lle",Outputs!$A23,IF(J$3="Cefnogi Busnesau Lleol",Outputs!$B23,IF(J$3="Pobl &amp; Sgiliau",Outputs!$C23,IF(J$3="Lluosi",Outputs!$D23,""))))</f>
        <v/>
      </c>
      <c r="K25" t="str">
        <f>IF(K$3="Cymunedau &amp; Lle",Outputs!$A23,IF(K$3="Cefnogi Busnesau Lleol",Outputs!$B23,IF(K$3="Pobl &amp; Sgiliau",Outputs!$C23,IF(K$3="Lluosi",Outputs!$D23,""))))</f>
        <v/>
      </c>
      <c r="L25" t="str">
        <f>IF(L$3="Cymunedau &amp; Lle",Outputs!$A23,IF(L$3="Cefnogi Busnesau Lleol",Outputs!$B23,IF(L$3="Pobl &amp; Sgiliau",Outputs!$C23,IF(L$3="Lluosi",Outputs!$D23,""))))</f>
        <v/>
      </c>
      <c r="M25" t="str">
        <f>IF(M$3="Cymunedau &amp; Lle",Outputs!$A23,IF(M$3="Cefnogi Busnesau Lleol",Outputs!$B23,IF(M$3="Pobl &amp; Sgiliau",Outputs!$C23,IF(M$3="Lluosi",Outputs!$D23,""))))</f>
        <v/>
      </c>
      <c r="N25" t="str">
        <f>IF(N$3="Cymunedau &amp; Lle",Outputs!$A23,IF(N$3="Cefnogi Busnesau Lleol",Outputs!$B23,IF(N$3="Pobl &amp; Sgiliau",Outputs!$C23,IF(N$3="Lluosi",Outputs!$D23,""))))</f>
        <v/>
      </c>
      <c r="O25" t="str">
        <f>IF(O$3="Cymunedau &amp; Lle",Outputs!$A23,IF(O$3="Cefnogi Busnesau Lleol",Outputs!$B23,IF(O$3="Pobl &amp; Sgiliau",Outputs!$C23,IF(O$3="Lluosi",Outputs!$D23,""))))</f>
        <v/>
      </c>
      <c r="P25" t="str">
        <f>IF(P$3="Cymunedau &amp; Lle",Outputs!$A23,IF(P$3="Cefnogi Busnesau Lleol",Outputs!$B23,IF(P$3="Pobl &amp; Sgiliau",Outputs!$C23,IF(P$3="Lluosi",Outputs!$D23,""))))</f>
        <v/>
      </c>
      <c r="Q25" t="str">
        <f>IF(Q$3="Cymunedau &amp; Lle",Outputs!$A23,IF(Q$3="Cefnogi Busnesau Lleol",Outputs!$B23,IF(Q$3="Pobl &amp; Sgiliau",Outputs!$C23,IF(Q$3="Lluosi",Outputs!$D23,""))))</f>
        <v/>
      </c>
      <c r="R25" t="str">
        <f>IF(R$3="Cymunedau &amp; Lle",Outputs!$A23,IF(R$3="Cefnogi Busnesau Lleol",Outputs!$B23,IF(R$3="Pobl &amp; Sgiliau",Outputs!$C23,IF(R$3="Lluosi",Outputs!$D23,""))))</f>
        <v/>
      </c>
      <c r="S25" t="str">
        <f>IF(S$3="Cymunedau &amp; Lle",Outputs!$A23,IF(S$3="Cefnogi Busnesau Lleol",Outputs!$B23,IF(S$3="Pobl &amp; Sgiliau",Outputs!$C23,IF(S$3="Lluosi",Outputs!$D23,""))))</f>
        <v/>
      </c>
    </row>
    <row r="26" spans="1:19" x14ac:dyDescent="0.35">
      <c r="A26" s="318">
        <v>24</v>
      </c>
      <c r="B26" t="str">
        <f>IF(B$3="Cymunedau &amp; Lle",Outputs!$A24,IF(B$3="Cefnogi Busnesau Lleol",Outputs!$B24,IF(B$3="Pobl &amp; Sgiliau",Outputs!$C24,IF(B$3="Lluosi",Outputs!$D24,""))))</f>
        <v/>
      </c>
      <c r="C26" t="str">
        <f>IF(C$3="Cymunedau &amp; Lle",Outputs!$A24,IF(C$3="Cefnogi Busnesau Lleol",Outputs!$B24,IF(C$3="Pobl &amp; Sgiliau",Outputs!$C24,IF(C$3="Lluosi",Outputs!$D24,""))))</f>
        <v/>
      </c>
      <c r="D26" t="str">
        <f>IF(D$3="Cymunedau &amp; Lle",Outputs!$A24,IF(D$3="Cefnogi Busnesau Lleol",Outputs!$B24,IF(D$3="Pobl &amp; Sgiliau",Outputs!$C24,IF(D$3="Lluosi",Outputs!$D24,""))))</f>
        <v/>
      </c>
      <c r="E26" t="str">
        <f>IF(E$3="Cymunedau &amp; Lle",Outputs!$A24,IF(E$3="Cefnogi Busnesau Lleol",Outputs!$B24,IF(E$3="Pobl &amp; Sgiliau",Outputs!$C24,IF(E$3="Lluosi",Outputs!$D24,""))))</f>
        <v/>
      </c>
      <c r="F26" t="str">
        <f>IF(F$3="Cymunedau &amp; Lle",Outputs!$A24,IF(F$3="Cefnogi Busnesau Lleol",Outputs!$B24,IF(F$3="Pobl &amp; Sgiliau",Outputs!$C24,IF(F$3="Lluosi",Outputs!$D24,""))))</f>
        <v/>
      </c>
      <c r="G26" t="str">
        <f>IF(G$3="Cymunedau &amp; Lle",Outputs!$A24,IF(G$3="Cefnogi Busnesau Lleol",Outputs!$B24,IF(G$3="Pobl &amp; Sgiliau",Outputs!$C24,IF(G$3="Lluosi",Outputs!$D24,""))))</f>
        <v/>
      </c>
      <c r="H26" t="str">
        <f>IF(H$3="Cymunedau &amp; Lle",Outputs!$A24,IF(H$3="Cefnogi Busnesau Lleol",Outputs!$B24,IF(H$3="Pobl &amp; Sgiliau",Outputs!$C24,IF(H$3="Lluosi",Outputs!$D24,""))))</f>
        <v/>
      </c>
      <c r="I26" t="str">
        <f>IF(I$3="Cymunedau &amp; Lle",Outputs!$A24,IF(I$3="Cefnogi Busnesau Lleol",Outputs!$B24,IF(I$3="Pobl &amp; Sgiliau",Outputs!$C24,IF(I$3="Lluosi",Outputs!$D24,""))))</f>
        <v/>
      </c>
      <c r="J26" t="str">
        <f>IF(J$3="Cymunedau &amp; Lle",Outputs!$A24,IF(J$3="Cefnogi Busnesau Lleol",Outputs!$B24,IF(J$3="Pobl &amp; Sgiliau",Outputs!$C24,IF(J$3="Lluosi",Outputs!$D24,""))))</f>
        <v/>
      </c>
      <c r="K26" t="str">
        <f>IF(K$3="Cymunedau &amp; Lle",Outputs!$A24,IF(K$3="Cefnogi Busnesau Lleol",Outputs!$B24,IF(K$3="Pobl &amp; Sgiliau",Outputs!$C24,IF(K$3="Lluosi",Outputs!$D24,""))))</f>
        <v/>
      </c>
      <c r="L26" t="str">
        <f>IF(L$3="Cymunedau &amp; Lle",Outputs!$A24,IF(L$3="Cefnogi Busnesau Lleol",Outputs!$B24,IF(L$3="Pobl &amp; Sgiliau",Outputs!$C24,IF(L$3="Lluosi",Outputs!$D24,""))))</f>
        <v/>
      </c>
      <c r="M26" t="str">
        <f>IF(M$3="Cymunedau &amp; Lle",Outputs!$A24,IF(M$3="Cefnogi Busnesau Lleol",Outputs!$B24,IF(M$3="Pobl &amp; Sgiliau",Outputs!$C24,IF(M$3="Lluosi",Outputs!$D24,""))))</f>
        <v/>
      </c>
      <c r="N26" t="str">
        <f>IF(N$3="Cymunedau &amp; Lle",Outputs!$A24,IF(N$3="Cefnogi Busnesau Lleol",Outputs!$B24,IF(N$3="Pobl &amp; Sgiliau",Outputs!$C24,IF(N$3="Lluosi",Outputs!$D24,""))))</f>
        <v/>
      </c>
      <c r="O26" t="str">
        <f>IF(O$3="Cymunedau &amp; Lle",Outputs!$A24,IF(O$3="Cefnogi Busnesau Lleol",Outputs!$B24,IF(O$3="Pobl &amp; Sgiliau",Outputs!$C24,IF(O$3="Lluosi",Outputs!$D24,""))))</f>
        <v/>
      </c>
      <c r="P26" t="str">
        <f>IF(P$3="Cymunedau &amp; Lle",Outputs!$A24,IF(P$3="Cefnogi Busnesau Lleol",Outputs!$B24,IF(P$3="Pobl &amp; Sgiliau",Outputs!$C24,IF(P$3="Lluosi",Outputs!$D24,""))))</f>
        <v/>
      </c>
      <c r="Q26" t="str">
        <f>IF(Q$3="Cymunedau &amp; Lle",Outputs!$A24,IF(Q$3="Cefnogi Busnesau Lleol",Outputs!$B24,IF(Q$3="Pobl &amp; Sgiliau",Outputs!$C24,IF(Q$3="Lluosi",Outputs!$D24,""))))</f>
        <v/>
      </c>
      <c r="R26" t="str">
        <f>IF(R$3="Cymunedau &amp; Lle",Outputs!$A24,IF(R$3="Cefnogi Busnesau Lleol",Outputs!$B24,IF(R$3="Pobl &amp; Sgiliau",Outputs!$C24,IF(R$3="Lluosi",Outputs!$D24,""))))</f>
        <v/>
      </c>
      <c r="S26" t="str">
        <f>IF(S$3="Cymunedau &amp; Lle",Outputs!$A24,IF(S$3="Cefnogi Busnesau Lleol",Outputs!$B24,IF(S$3="Pobl &amp; Sgiliau",Outputs!$C24,IF(S$3="Lluosi",Outputs!$D24,""))))</f>
        <v/>
      </c>
    </row>
    <row r="27" spans="1:19" x14ac:dyDescent="0.35">
      <c r="A27" s="318">
        <v>25</v>
      </c>
      <c r="B27" t="str">
        <f>IF(B$3="Cymunedau &amp; Lle",Outputs!$A25,IF(B$3="Cefnogi Busnesau Lleol",Outputs!$B25,IF(B$3="Pobl &amp; Sgiliau",Outputs!$C25,IF(B$3="Lluosi",Outputs!$D25,""))))</f>
        <v/>
      </c>
      <c r="C27" t="str">
        <f>IF(C$3="Cymunedau &amp; Lle",Outputs!$A25,IF(C$3="Cefnogi Busnesau Lleol",Outputs!$B25,IF(C$3="Pobl &amp; Sgiliau",Outputs!$C25,IF(C$3="Lluosi",Outputs!$D25,""))))</f>
        <v/>
      </c>
      <c r="D27" t="str">
        <f>IF(D$3="Cymunedau &amp; Lle",Outputs!$A25,IF(D$3="Cefnogi Busnesau Lleol",Outputs!$B25,IF(D$3="Pobl &amp; Sgiliau",Outputs!$C25,IF(D$3="Lluosi",Outputs!$D25,""))))</f>
        <v/>
      </c>
      <c r="E27" t="str">
        <f>IF(E$3="Cymunedau &amp; Lle",Outputs!$A25,IF(E$3="Cefnogi Busnesau Lleol",Outputs!$B25,IF(E$3="Pobl &amp; Sgiliau",Outputs!$C25,IF(E$3="Lluosi",Outputs!$D25,""))))</f>
        <v/>
      </c>
      <c r="F27" t="str">
        <f>IF(F$3="Cymunedau &amp; Lle",Outputs!$A25,IF(F$3="Cefnogi Busnesau Lleol",Outputs!$B25,IF(F$3="Pobl &amp; Sgiliau",Outputs!$C25,IF(F$3="Lluosi",Outputs!$D25,""))))</f>
        <v/>
      </c>
      <c r="G27" t="str">
        <f>IF(G$3="Cymunedau &amp; Lle",Outputs!$A25,IF(G$3="Cefnogi Busnesau Lleol",Outputs!$B25,IF(G$3="Pobl &amp; Sgiliau",Outputs!$C25,IF(G$3="Lluosi",Outputs!$D25,""))))</f>
        <v/>
      </c>
      <c r="H27" t="str">
        <f>IF(H$3="Cymunedau &amp; Lle",Outputs!$A25,IF(H$3="Cefnogi Busnesau Lleol",Outputs!$B25,IF(H$3="Pobl &amp; Sgiliau",Outputs!$C25,IF(H$3="Lluosi",Outputs!$D25,""))))</f>
        <v/>
      </c>
      <c r="I27" t="str">
        <f>IF(I$3="Cymunedau &amp; Lle",Outputs!$A25,IF(I$3="Cefnogi Busnesau Lleol",Outputs!$B25,IF(I$3="Pobl &amp; Sgiliau",Outputs!$C25,IF(I$3="Lluosi",Outputs!$D25,""))))</f>
        <v/>
      </c>
      <c r="J27" t="str">
        <f>IF(J$3="Cymunedau &amp; Lle",Outputs!$A25,IF(J$3="Cefnogi Busnesau Lleol",Outputs!$B25,IF(J$3="Pobl &amp; Sgiliau",Outputs!$C25,IF(J$3="Lluosi",Outputs!$D25,""))))</f>
        <v/>
      </c>
      <c r="K27" t="str">
        <f>IF(K$3="Cymunedau &amp; Lle",Outputs!$A25,IF(K$3="Cefnogi Busnesau Lleol",Outputs!$B25,IF(K$3="Pobl &amp; Sgiliau",Outputs!$C25,IF(K$3="Lluosi",Outputs!$D25,""))))</f>
        <v/>
      </c>
      <c r="L27" t="str">
        <f>IF(L$3="Cymunedau &amp; Lle",Outputs!$A25,IF(L$3="Cefnogi Busnesau Lleol",Outputs!$B25,IF(L$3="Pobl &amp; Sgiliau",Outputs!$C25,IF(L$3="Lluosi",Outputs!$D25,""))))</f>
        <v/>
      </c>
      <c r="M27" t="str">
        <f>IF(M$3="Cymunedau &amp; Lle",Outputs!$A25,IF(M$3="Cefnogi Busnesau Lleol",Outputs!$B25,IF(M$3="Pobl &amp; Sgiliau",Outputs!$C25,IF(M$3="Lluosi",Outputs!$D25,""))))</f>
        <v/>
      </c>
      <c r="N27" t="str">
        <f>IF(N$3="Cymunedau &amp; Lle",Outputs!$A25,IF(N$3="Cefnogi Busnesau Lleol",Outputs!$B25,IF(N$3="Pobl &amp; Sgiliau",Outputs!$C25,IF(N$3="Lluosi",Outputs!$D25,""))))</f>
        <v/>
      </c>
      <c r="O27" t="str">
        <f>IF(O$3="Cymunedau &amp; Lle",Outputs!$A25,IF(O$3="Cefnogi Busnesau Lleol",Outputs!$B25,IF(O$3="Pobl &amp; Sgiliau",Outputs!$C25,IF(O$3="Lluosi",Outputs!$D25,""))))</f>
        <v/>
      </c>
      <c r="P27" t="str">
        <f>IF(P$3="Cymunedau &amp; Lle",Outputs!$A25,IF(P$3="Cefnogi Busnesau Lleol",Outputs!$B25,IF(P$3="Pobl &amp; Sgiliau",Outputs!$C25,IF(P$3="Lluosi",Outputs!$D25,""))))</f>
        <v/>
      </c>
      <c r="Q27" t="str">
        <f>IF(Q$3="Cymunedau &amp; Lle",Outputs!$A25,IF(Q$3="Cefnogi Busnesau Lleol",Outputs!$B25,IF(Q$3="Pobl &amp; Sgiliau",Outputs!$C25,IF(Q$3="Lluosi",Outputs!$D25,""))))</f>
        <v/>
      </c>
      <c r="R27" t="str">
        <f>IF(R$3="Cymunedau &amp; Lle",Outputs!$A25,IF(R$3="Cefnogi Busnesau Lleol",Outputs!$B25,IF(R$3="Pobl &amp; Sgiliau",Outputs!$C25,IF(R$3="Lluosi",Outputs!$D25,""))))</f>
        <v/>
      </c>
      <c r="S27" t="str">
        <f>IF(S$3="Cymunedau &amp; Lle",Outputs!$A25,IF(S$3="Cefnogi Busnesau Lleol",Outputs!$B25,IF(S$3="Pobl &amp; Sgiliau",Outputs!$C25,IF(S$3="Lluosi",Outputs!$D25,""))))</f>
        <v/>
      </c>
    </row>
    <row r="28" spans="1:19" x14ac:dyDescent="0.35">
      <c r="A28" s="318">
        <v>26</v>
      </c>
      <c r="B28" t="str">
        <f>IF(B$3="Cymunedau &amp; Lle",Outputs!$A26,IF(B$3="Cefnogi Busnesau Lleol",Outputs!$B26,IF(B$3="Pobl &amp; Sgiliau",Outputs!$C26,IF(B$3="Lluosi",Outputs!$D26,""))))</f>
        <v/>
      </c>
      <c r="C28" t="str">
        <f>IF(C$3="Cymunedau &amp; Lle",Outputs!$A26,IF(C$3="Cefnogi Busnesau Lleol",Outputs!$B26,IF(C$3="Pobl &amp; Sgiliau",Outputs!$C26,IF(C$3="Lluosi",Outputs!$D26,""))))</f>
        <v/>
      </c>
      <c r="D28" t="str">
        <f>IF(D$3="Cymunedau &amp; Lle",Outputs!$A26,IF(D$3="Cefnogi Busnesau Lleol",Outputs!$B26,IF(D$3="Pobl &amp; Sgiliau",Outputs!$C26,IF(D$3="Lluosi",Outputs!$D26,""))))</f>
        <v/>
      </c>
      <c r="E28" t="str">
        <f>IF(E$3="Cymunedau &amp; Lle",Outputs!$A26,IF(E$3="Cefnogi Busnesau Lleol",Outputs!$B26,IF(E$3="Pobl &amp; Sgiliau",Outputs!$C26,IF(E$3="Lluosi",Outputs!$D26,""))))</f>
        <v/>
      </c>
      <c r="F28" t="str">
        <f>IF(F$3="Cymunedau &amp; Lle",Outputs!$A26,IF(F$3="Cefnogi Busnesau Lleol",Outputs!$B26,IF(F$3="Pobl &amp; Sgiliau",Outputs!$C26,IF(F$3="Lluosi",Outputs!$D26,""))))</f>
        <v/>
      </c>
      <c r="G28" t="str">
        <f>IF(G$3="Cymunedau &amp; Lle",Outputs!$A26,IF(G$3="Cefnogi Busnesau Lleol",Outputs!$B26,IF(G$3="Pobl &amp; Sgiliau",Outputs!$C26,IF(G$3="Lluosi",Outputs!$D26,""))))</f>
        <v/>
      </c>
      <c r="H28" t="str">
        <f>IF(H$3="Cymunedau &amp; Lle",Outputs!$A26,IF(H$3="Cefnogi Busnesau Lleol",Outputs!$B26,IF(H$3="Pobl &amp; Sgiliau",Outputs!$C26,IF(H$3="Lluosi",Outputs!$D26,""))))</f>
        <v/>
      </c>
      <c r="I28" t="str">
        <f>IF(I$3="Cymunedau &amp; Lle",Outputs!$A26,IF(I$3="Cefnogi Busnesau Lleol",Outputs!$B26,IF(I$3="Pobl &amp; Sgiliau",Outputs!$C26,IF(I$3="Lluosi",Outputs!$D26,""))))</f>
        <v/>
      </c>
      <c r="J28" t="str">
        <f>IF(J$3="Cymunedau &amp; Lle",Outputs!$A26,IF(J$3="Cefnogi Busnesau Lleol",Outputs!$B26,IF(J$3="Pobl &amp; Sgiliau",Outputs!$C26,IF(J$3="Lluosi",Outputs!$D26,""))))</f>
        <v/>
      </c>
      <c r="K28" t="str">
        <f>IF(K$3="Cymunedau &amp; Lle",Outputs!$A26,IF(K$3="Cefnogi Busnesau Lleol",Outputs!$B26,IF(K$3="Pobl &amp; Sgiliau",Outputs!$C26,IF(K$3="Lluosi",Outputs!$D26,""))))</f>
        <v/>
      </c>
      <c r="L28" t="str">
        <f>IF(L$3="Cymunedau &amp; Lle",Outputs!$A26,IF(L$3="Cefnogi Busnesau Lleol",Outputs!$B26,IF(L$3="Pobl &amp; Sgiliau",Outputs!$C26,IF(L$3="Lluosi",Outputs!$D26,""))))</f>
        <v/>
      </c>
      <c r="M28" t="str">
        <f>IF(M$3="Cymunedau &amp; Lle",Outputs!$A26,IF(M$3="Cefnogi Busnesau Lleol",Outputs!$B26,IF(M$3="Pobl &amp; Sgiliau",Outputs!$C26,IF(M$3="Lluosi",Outputs!$D26,""))))</f>
        <v/>
      </c>
      <c r="N28" t="str">
        <f>IF(N$3="Cymunedau &amp; Lle",Outputs!$A26,IF(N$3="Cefnogi Busnesau Lleol",Outputs!$B26,IF(N$3="Pobl &amp; Sgiliau",Outputs!$C26,IF(N$3="Lluosi",Outputs!$D26,""))))</f>
        <v/>
      </c>
      <c r="O28" t="str">
        <f>IF(O$3="Cymunedau &amp; Lle",Outputs!$A26,IF(O$3="Cefnogi Busnesau Lleol",Outputs!$B26,IF(O$3="Pobl &amp; Sgiliau",Outputs!$C26,IF(O$3="Lluosi",Outputs!$D26,""))))</f>
        <v/>
      </c>
      <c r="P28" t="str">
        <f>IF(P$3="Cymunedau &amp; Lle",Outputs!$A26,IF(P$3="Cefnogi Busnesau Lleol",Outputs!$B26,IF(P$3="Pobl &amp; Sgiliau",Outputs!$C26,IF(P$3="Lluosi",Outputs!$D26,""))))</f>
        <v/>
      </c>
      <c r="Q28" t="str">
        <f>IF(Q$3="Cymunedau &amp; Lle",Outputs!$A26,IF(Q$3="Cefnogi Busnesau Lleol",Outputs!$B26,IF(Q$3="Pobl &amp; Sgiliau",Outputs!$C26,IF(Q$3="Lluosi",Outputs!$D26,""))))</f>
        <v/>
      </c>
      <c r="R28" t="str">
        <f>IF(R$3="Cymunedau &amp; Lle",Outputs!$A26,IF(R$3="Cefnogi Busnesau Lleol",Outputs!$B26,IF(R$3="Pobl &amp; Sgiliau",Outputs!$C26,IF(R$3="Lluosi",Outputs!$D26,""))))</f>
        <v/>
      </c>
      <c r="S28" t="str">
        <f>IF(S$3="Cymunedau &amp; Lle",Outputs!$A26,IF(S$3="Cefnogi Busnesau Lleol",Outputs!$B26,IF(S$3="Pobl &amp; Sgiliau",Outputs!$C26,IF(S$3="Lluosi",Outputs!$D26,""))))</f>
        <v/>
      </c>
    </row>
    <row r="29" spans="1:19" x14ac:dyDescent="0.35">
      <c r="A29" s="318">
        <v>27</v>
      </c>
      <c r="B29" t="str">
        <f>IF(B$3="Cymunedau &amp; Lle",Outputs!$A27,IF(B$3="Cefnogi Busnesau Lleol",Outputs!$B27,IF(B$3="Pobl &amp; Sgiliau",Outputs!$C27,IF(B$3="Lluosi",Outputs!$D27,""))))</f>
        <v/>
      </c>
      <c r="C29" t="str">
        <f>IF(C$3="Cymunedau &amp; Lle",Outputs!$A27,IF(C$3="Cefnogi Busnesau Lleol",Outputs!$B27,IF(C$3="Pobl &amp; Sgiliau",Outputs!$C27,IF(C$3="Lluosi",Outputs!$D27,""))))</f>
        <v/>
      </c>
      <c r="D29" t="str">
        <f>IF(D$3="Cymunedau &amp; Lle",Outputs!$A27,IF(D$3="Cefnogi Busnesau Lleol",Outputs!$B27,IF(D$3="Pobl &amp; Sgiliau",Outputs!$C27,IF(D$3="Lluosi",Outputs!$D27,""))))</f>
        <v/>
      </c>
      <c r="E29" t="str">
        <f>IF(E$3="Cymunedau &amp; Lle",Outputs!$A27,IF(E$3="Cefnogi Busnesau Lleol",Outputs!$B27,IF(E$3="Pobl &amp; Sgiliau",Outputs!$C27,IF(E$3="Lluosi",Outputs!$D27,""))))</f>
        <v/>
      </c>
      <c r="F29" t="str">
        <f>IF(F$3="Cymunedau &amp; Lle",Outputs!$A27,IF(F$3="Cefnogi Busnesau Lleol",Outputs!$B27,IF(F$3="Pobl &amp; Sgiliau",Outputs!$C27,IF(F$3="Lluosi",Outputs!$D27,""))))</f>
        <v/>
      </c>
      <c r="G29" t="str">
        <f>IF(G$3="Cymunedau &amp; Lle",Outputs!$A27,IF(G$3="Cefnogi Busnesau Lleol",Outputs!$B27,IF(G$3="Pobl &amp; Sgiliau",Outputs!$C27,IF(G$3="Lluosi",Outputs!$D27,""))))</f>
        <v/>
      </c>
      <c r="H29" t="str">
        <f>IF(H$3="Cymunedau &amp; Lle",Outputs!$A27,IF(H$3="Cefnogi Busnesau Lleol",Outputs!$B27,IF(H$3="Pobl &amp; Sgiliau",Outputs!$C27,IF(H$3="Lluosi",Outputs!$D27,""))))</f>
        <v/>
      </c>
      <c r="I29" t="str">
        <f>IF(I$3="Cymunedau &amp; Lle",Outputs!$A27,IF(I$3="Cefnogi Busnesau Lleol",Outputs!$B27,IF(I$3="Pobl &amp; Sgiliau",Outputs!$C27,IF(I$3="Lluosi",Outputs!$D27,""))))</f>
        <v/>
      </c>
      <c r="J29" t="str">
        <f>IF(J$3="Cymunedau &amp; Lle",Outputs!$A27,IF(J$3="Cefnogi Busnesau Lleol",Outputs!$B27,IF(J$3="Pobl &amp; Sgiliau",Outputs!$C27,IF(J$3="Lluosi",Outputs!$D27,""))))</f>
        <v/>
      </c>
      <c r="K29" t="str">
        <f>IF(K$3="Cymunedau &amp; Lle",Outputs!$A27,IF(K$3="Cefnogi Busnesau Lleol",Outputs!$B27,IF(K$3="Pobl &amp; Sgiliau",Outputs!$C27,IF(K$3="Lluosi",Outputs!$D27,""))))</f>
        <v/>
      </c>
      <c r="L29" t="str">
        <f>IF(L$3="Cymunedau &amp; Lle",Outputs!$A27,IF(L$3="Cefnogi Busnesau Lleol",Outputs!$B27,IF(L$3="Pobl &amp; Sgiliau",Outputs!$C27,IF(L$3="Lluosi",Outputs!$D27,""))))</f>
        <v/>
      </c>
      <c r="M29" t="str">
        <f>IF(M$3="Cymunedau &amp; Lle",Outputs!$A27,IF(M$3="Cefnogi Busnesau Lleol",Outputs!$B27,IF(M$3="Pobl &amp; Sgiliau",Outputs!$C27,IF(M$3="Lluosi",Outputs!$D27,""))))</f>
        <v/>
      </c>
      <c r="N29" t="str">
        <f>IF(N$3="Cymunedau &amp; Lle",Outputs!$A27,IF(N$3="Cefnogi Busnesau Lleol",Outputs!$B27,IF(N$3="Pobl &amp; Sgiliau",Outputs!$C27,IF(N$3="Lluosi",Outputs!$D27,""))))</f>
        <v/>
      </c>
      <c r="O29" t="str">
        <f>IF(O$3="Cymunedau &amp; Lle",Outputs!$A27,IF(O$3="Cefnogi Busnesau Lleol",Outputs!$B27,IF(O$3="Pobl &amp; Sgiliau",Outputs!$C27,IF(O$3="Lluosi",Outputs!$D27,""))))</f>
        <v/>
      </c>
      <c r="P29" t="str">
        <f>IF(P$3="Cymunedau &amp; Lle",Outputs!$A27,IF(P$3="Cefnogi Busnesau Lleol",Outputs!$B27,IF(P$3="Pobl &amp; Sgiliau",Outputs!$C27,IF(P$3="Lluosi",Outputs!$D27,""))))</f>
        <v/>
      </c>
      <c r="Q29" t="str">
        <f>IF(Q$3="Cymunedau &amp; Lle",Outputs!$A27,IF(Q$3="Cefnogi Busnesau Lleol",Outputs!$B27,IF(Q$3="Pobl &amp; Sgiliau",Outputs!$C27,IF(Q$3="Lluosi",Outputs!$D27,""))))</f>
        <v/>
      </c>
      <c r="R29" t="str">
        <f>IF(R$3="Cymunedau &amp; Lle",Outputs!$A27,IF(R$3="Cefnogi Busnesau Lleol",Outputs!$B27,IF(R$3="Pobl &amp; Sgiliau",Outputs!$C27,IF(R$3="Lluosi",Outputs!$D27,""))))</f>
        <v/>
      </c>
      <c r="S29" t="str">
        <f>IF(S$3="Cymunedau &amp; Lle",Outputs!$A27,IF(S$3="Cefnogi Busnesau Lleol",Outputs!$B27,IF(S$3="Pobl &amp; Sgiliau",Outputs!$C27,IF(S$3="Lluosi",Outputs!$D27,""))))</f>
        <v/>
      </c>
    </row>
    <row r="30" spans="1:19" x14ac:dyDescent="0.35">
      <c r="A30" s="318">
        <v>28</v>
      </c>
      <c r="B30" t="str">
        <f>IF(B$3="Cymunedau &amp; Lle",Outputs!$A28,IF(B$3="Cefnogi Busnesau Lleol",Outputs!$B28,IF(B$3="Pobl &amp; Sgiliau",Outputs!$C28,IF(B$3="Lluosi",Outputs!$D28,""))))</f>
        <v/>
      </c>
      <c r="C30" t="str">
        <f>IF(C$3="Cymunedau &amp; Lle",Outputs!$A28,IF(C$3="Cefnogi Busnesau Lleol",Outputs!$B28,IF(C$3="Pobl &amp; Sgiliau",Outputs!$C28,IF(C$3="Lluosi",Outputs!$D28,""))))</f>
        <v/>
      </c>
      <c r="D30" t="str">
        <f>IF(D$3="Cymunedau &amp; Lle",Outputs!$A28,IF(D$3="Cefnogi Busnesau Lleol",Outputs!$B28,IF(D$3="Pobl &amp; Sgiliau",Outputs!$C28,IF(D$3="Lluosi",Outputs!$D28,""))))</f>
        <v/>
      </c>
      <c r="E30" t="str">
        <f>IF(E$3="Cymunedau &amp; Lle",Outputs!$A28,IF(E$3="Cefnogi Busnesau Lleol",Outputs!$B28,IF(E$3="Pobl &amp; Sgiliau",Outputs!$C28,IF(E$3="Lluosi",Outputs!$D28,""))))</f>
        <v/>
      </c>
      <c r="F30" t="str">
        <f>IF(F$3="Cymunedau &amp; Lle",Outputs!$A28,IF(F$3="Cefnogi Busnesau Lleol",Outputs!$B28,IF(F$3="Pobl &amp; Sgiliau",Outputs!$C28,IF(F$3="Lluosi",Outputs!$D28,""))))</f>
        <v/>
      </c>
      <c r="G30" t="str">
        <f>IF(G$3="Cymunedau &amp; Lle",Outputs!$A28,IF(G$3="Cefnogi Busnesau Lleol",Outputs!$B28,IF(G$3="Pobl &amp; Sgiliau",Outputs!$C28,IF(G$3="Lluosi",Outputs!$D28,""))))</f>
        <v/>
      </c>
      <c r="H30" t="str">
        <f>IF(H$3="Cymunedau &amp; Lle",Outputs!$A28,IF(H$3="Cefnogi Busnesau Lleol",Outputs!$B28,IF(H$3="Pobl &amp; Sgiliau",Outputs!$C28,IF(H$3="Lluosi",Outputs!$D28,""))))</f>
        <v/>
      </c>
      <c r="I30" t="str">
        <f>IF(I$3="Cymunedau &amp; Lle",Outputs!$A28,IF(I$3="Cefnogi Busnesau Lleol",Outputs!$B28,IF(I$3="Pobl &amp; Sgiliau",Outputs!$C28,IF(I$3="Lluosi",Outputs!$D28,""))))</f>
        <v/>
      </c>
      <c r="J30" t="str">
        <f>IF(J$3="Cymunedau &amp; Lle",Outputs!$A28,IF(J$3="Cefnogi Busnesau Lleol",Outputs!$B28,IF(J$3="Pobl &amp; Sgiliau",Outputs!$C28,IF(J$3="Lluosi",Outputs!$D28,""))))</f>
        <v/>
      </c>
      <c r="K30" t="str">
        <f>IF(K$3="Cymunedau &amp; Lle",Outputs!$A28,IF(K$3="Cefnogi Busnesau Lleol",Outputs!$B28,IF(K$3="Pobl &amp; Sgiliau",Outputs!$C28,IF(K$3="Lluosi",Outputs!$D28,""))))</f>
        <v/>
      </c>
      <c r="L30" t="str">
        <f>IF(L$3="Cymunedau &amp; Lle",Outputs!$A28,IF(L$3="Cefnogi Busnesau Lleol",Outputs!$B28,IF(L$3="Pobl &amp; Sgiliau",Outputs!$C28,IF(L$3="Lluosi",Outputs!$D28,""))))</f>
        <v/>
      </c>
      <c r="M30" t="str">
        <f>IF(M$3="Cymunedau &amp; Lle",Outputs!$A28,IF(M$3="Cefnogi Busnesau Lleol",Outputs!$B28,IF(M$3="Pobl &amp; Sgiliau",Outputs!$C28,IF(M$3="Lluosi",Outputs!$D28,""))))</f>
        <v/>
      </c>
      <c r="N30" t="str">
        <f>IF(N$3="Cymunedau &amp; Lle",Outputs!$A28,IF(N$3="Cefnogi Busnesau Lleol",Outputs!$B28,IF(N$3="Pobl &amp; Sgiliau",Outputs!$C28,IF(N$3="Lluosi",Outputs!$D28,""))))</f>
        <v/>
      </c>
      <c r="O30" t="str">
        <f>IF(O$3="Cymunedau &amp; Lle",Outputs!$A28,IF(O$3="Cefnogi Busnesau Lleol",Outputs!$B28,IF(O$3="Pobl &amp; Sgiliau",Outputs!$C28,IF(O$3="Lluosi",Outputs!$D28,""))))</f>
        <v/>
      </c>
      <c r="P30" t="str">
        <f>IF(P$3="Cymunedau &amp; Lle",Outputs!$A28,IF(P$3="Cefnogi Busnesau Lleol",Outputs!$B28,IF(P$3="Pobl &amp; Sgiliau",Outputs!$C28,IF(P$3="Lluosi",Outputs!$D28,""))))</f>
        <v/>
      </c>
      <c r="Q30" t="str">
        <f>IF(Q$3="Cymunedau &amp; Lle",Outputs!$A28,IF(Q$3="Cefnogi Busnesau Lleol",Outputs!$B28,IF(Q$3="Pobl &amp; Sgiliau",Outputs!$C28,IF(Q$3="Lluosi",Outputs!$D28,""))))</f>
        <v/>
      </c>
      <c r="R30" t="str">
        <f>IF(R$3="Cymunedau &amp; Lle",Outputs!$A28,IF(R$3="Cefnogi Busnesau Lleol",Outputs!$B28,IF(R$3="Pobl &amp; Sgiliau",Outputs!$C28,IF(R$3="Lluosi",Outputs!$D28,""))))</f>
        <v/>
      </c>
      <c r="S30" t="str">
        <f>IF(S$3="Cymunedau &amp; Lle",Outputs!$A28,IF(S$3="Cefnogi Busnesau Lleol",Outputs!$B28,IF(S$3="Pobl &amp; Sgiliau",Outputs!$C28,IF(S$3="Lluosi",Outputs!$D28,""))))</f>
        <v/>
      </c>
    </row>
    <row r="31" spans="1:19" x14ac:dyDescent="0.35">
      <c r="A31" s="318">
        <v>29</v>
      </c>
      <c r="B31" t="str">
        <f>IF(B$3="Cymunedau &amp; Lle",Outputs!$A29,IF(B$3="Cefnogi Busnesau Lleol",Outputs!$B29,IF(B$3="Pobl &amp; Sgiliau",Outputs!$C29,IF(B$3="Lluosi",Outputs!$D29,""))))</f>
        <v/>
      </c>
      <c r="C31" t="str">
        <f>IF(C$3="Cymunedau &amp; Lle",Outputs!$A29,IF(C$3="Cefnogi Busnesau Lleol",Outputs!$B29,IF(C$3="Pobl &amp; Sgiliau",Outputs!$C29,IF(C$3="Lluosi",Outputs!$D29,""))))</f>
        <v/>
      </c>
      <c r="D31" t="str">
        <f>IF(D$3="Cymunedau &amp; Lle",Outputs!$A29,IF(D$3="Cefnogi Busnesau Lleol",Outputs!$B29,IF(D$3="Pobl &amp; Sgiliau",Outputs!$C29,IF(D$3="Lluosi",Outputs!$D29,""))))</f>
        <v/>
      </c>
      <c r="E31" t="str">
        <f>IF(E$3="Cymunedau &amp; Lle",Outputs!$A29,IF(E$3="Cefnogi Busnesau Lleol",Outputs!$B29,IF(E$3="Pobl &amp; Sgiliau",Outputs!$C29,IF(E$3="Lluosi",Outputs!$D29,""))))</f>
        <v/>
      </c>
      <c r="F31" t="str">
        <f>IF(F$3="Cymunedau &amp; Lle",Outputs!$A29,IF(F$3="Cefnogi Busnesau Lleol",Outputs!$B29,IF(F$3="Pobl &amp; Sgiliau",Outputs!$C29,IF(F$3="Lluosi",Outputs!$D29,""))))</f>
        <v/>
      </c>
      <c r="G31" t="str">
        <f>IF(G$3="Cymunedau &amp; Lle",Outputs!$A29,IF(G$3="Cefnogi Busnesau Lleol",Outputs!$B29,IF(G$3="Pobl &amp; Sgiliau",Outputs!$C29,IF(G$3="Lluosi",Outputs!$D29,""))))</f>
        <v/>
      </c>
      <c r="H31" t="str">
        <f>IF(H$3="Cymunedau &amp; Lle",Outputs!$A29,IF(H$3="Cefnogi Busnesau Lleol",Outputs!$B29,IF(H$3="Pobl &amp; Sgiliau",Outputs!$C29,IF(H$3="Lluosi",Outputs!$D29,""))))</f>
        <v/>
      </c>
      <c r="I31" t="str">
        <f>IF(I$3="Cymunedau &amp; Lle",Outputs!$A29,IF(I$3="Cefnogi Busnesau Lleol",Outputs!$B29,IF(I$3="Pobl &amp; Sgiliau",Outputs!$C29,IF(I$3="Lluosi",Outputs!$D29,""))))</f>
        <v/>
      </c>
      <c r="J31" t="str">
        <f>IF(J$3="Cymunedau &amp; Lle",Outputs!$A29,IF(J$3="Cefnogi Busnesau Lleol",Outputs!$B29,IF(J$3="Pobl &amp; Sgiliau",Outputs!$C29,IF(J$3="Lluosi",Outputs!$D29,""))))</f>
        <v/>
      </c>
      <c r="K31" t="str">
        <f>IF(K$3="Cymunedau &amp; Lle",Outputs!$A29,IF(K$3="Cefnogi Busnesau Lleol",Outputs!$B29,IF(K$3="Pobl &amp; Sgiliau",Outputs!$C29,IF(K$3="Lluosi",Outputs!$D29,""))))</f>
        <v/>
      </c>
      <c r="L31" t="str">
        <f>IF(L$3="Cymunedau &amp; Lle",Outputs!$A29,IF(L$3="Cefnogi Busnesau Lleol",Outputs!$B29,IF(L$3="Pobl &amp; Sgiliau",Outputs!$C29,IF(L$3="Lluosi",Outputs!$D29,""))))</f>
        <v/>
      </c>
      <c r="M31" t="str">
        <f>IF(M$3="Cymunedau &amp; Lle",Outputs!$A29,IF(M$3="Cefnogi Busnesau Lleol",Outputs!$B29,IF(M$3="Pobl &amp; Sgiliau",Outputs!$C29,IF(M$3="Lluosi",Outputs!$D29,""))))</f>
        <v/>
      </c>
      <c r="N31" t="str">
        <f>IF(N$3="Cymunedau &amp; Lle",Outputs!$A29,IF(N$3="Cefnogi Busnesau Lleol",Outputs!$B29,IF(N$3="Pobl &amp; Sgiliau",Outputs!$C29,IF(N$3="Lluosi",Outputs!$D29,""))))</f>
        <v/>
      </c>
      <c r="O31" t="str">
        <f>IF(O$3="Cymunedau &amp; Lle",Outputs!$A29,IF(O$3="Cefnogi Busnesau Lleol",Outputs!$B29,IF(O$3="Pobl &amp; Sgiliau",Outputs!$C29,IF(O$3="Lluosi",Outputs!$D29,""))))</f>
        <v/>
      </c>
      <c r="P31" t="str">
        <f>IF(P$3="Cymunedau &amp; Lle",Outputs!$A29,IF(P$3="Cefnogi Busnesau Lleol",Outputs!$B29,IF(P$3="Pobl &amp; Sgiliau",Outputs!$C29,IF(P$3="Lluosi",Outputs!$D29,""))))</f>
        <v/>
      </c>
      <c r="Q31" t="str">
        <f>IF(Q$3="Cymunedau &amp; Lle",Outputs!$A29,IF(Q$3="Cefnogi Busnesau Lleol",Outputs!$B29,IF(Q$3="Pobl &amp; Sgiliau",Outputs!$C29,IF(Q$3="Lluosi",Outputs!$D29,""))))</f>
        <v/>
      </c>
      <c r="R31" t="str">
        <f>IF(R$3="Cymunedau &amp; Lle",Outputs!$A29,IF(R$3="Cefnogi Busnesau Lleol",Outputs!$B29,IF(R$3="Pobl &amp; Sgiliau",Outputs!$C29,IF(R$3="Lluosi",Outputs!$D29,""))))</f>
        <v/>
      </c>
      <c r="S31" t="str">
        <f>IF(S$3="Cymunedau &amp; Lle",Outputs!$A29,IF(S$3="Cefnogi Busnesau Lleol",Outputs!$B29,IF(S$3="Pobl &amp; Sgiliau",Outputs!$C29,IF(S$3="Lluosi",Outputs!$D29,""))))</f>
        <v/>
      </c>
    </row>
    <row r="32" spans="1:19" x14ac:dyDescent="0.35">
      <c r="A32" s="318">
        <v>30</v>
      </c>
      <c r="B32" t="str">
        <f>IF(B$3="Cymunedau &amp; Lle",Outputs!$A30,IF(B$3="Cefnogi Busnesau Lleol",Outputs!$B30,IF(B$3="Pobl &amp; Sgiliau",Outputs!$C30,IF(B$3="Lluosi",Outputs!$D30,""))))</f>
        <v/>
      </c>
      <c r="C32" t="str">
        <f>IF(C$3="Cymunedau &amp; Lle",Outputs!$A30,IF(C$3="Cefnogi Busnesau Lleol",Outputs!$B30,IF(C$3="Pobl &amp; Sgiliau",Outputs!$C30,IF(C$3="Lluosi",Outputs!$D30,""))))</f>
        <v/>
      </c>
      <c r="D32" t="str">
        <f>IF(D$3="Cymunedau &amp; Lle",Outputs!$A30,IF(D$3="Cefnogi Busnesau Lleol",Outputs!$B30,IF(D$3="Pobl &amp; Sgiliau",Outputs!$C30,IF(D$3="Lluosi",Outputs!$D30,""))))</f>
        <v/>
      </c>
      <c r="E32" t="str">
        <f>IF(E$3="Cymunedau &amp; Lle",Outputs!$A30,IF(E$3="Cefnogi Busnesau Lleol",Outputs!$B30,IF(E$3="Pobl &amp; Sgiliau",Outputs!$C30,IF(E$3="Lluosi",Outputs!$D30,""))))</f>
        <v/>
      </c>
      <c r="F32" t="str">
        <f>IF(F$3="Cymunedau &amp; Lle",Outputs!$A30,IF(F$3="Cefnogi Busnesau Lleol",Outputs!$B30,IF(F$3="Pobl &amp; Sgiliau",Outputs!$C30,IF(F$3="Lluosi",Outputs!$D30,""))))</f>
        <v/>
      </c>
      <c r="G32" t="str">
        <f>IF(G$3="Cymunedau &amp; Lle",Outputs!$A30,IF(G$3="Cefnogi Busnesau Lleol",Outputs!$B30,IF(G$3="Pobl &amp; Sgiliau",Outputs!$C30,IF(G$3="Lluosi",Outputs!$D30,""))))</f>
        <v/>
      </c>
      <c r="H32" t="str">
        <f>IF(H$3="Cymunedau &amp; Lle",Outputs!$A30,IF(H$3="Cefnogi Busnesau Lleol",Outputs!$B30,IF(H$3="Pobl &amp; Sgiliau",Outputs!$C30,IF(H$3="Lluosi",Outputs!$D30,""))))</f>
        <v/>
      </c>
      <c r="I32" t="str">
        <f>IF(I$3="Cymunedau &amp; Lle",Outputs!$A30,IF(I$3="Cefnogi Busnesau Lleol",Outputs!$B30,IF(I$3="Pobl &amp; Sgiliau",Outputs!$C30,IF(I$3="Lluosi",Outputs!$D30,""))))</f>
        <v/>
      </c>
      <c r="J32" t="str">
        <f>IF(J$3="Cymunedau &amp; Lle",Outputs!$A30,IF(J$3="Cefnogi Busnesau Lleol",Outputs!$B30,IF(J$3="Pobl &amp; Sgiliau",Outputs!$C30,IF(J$3="Lluosi",Outputs!$D30,""))))</f>
        <v/>
      </c>
      <c r="K32" t="str">
        <f>IF(K$3="Cymunedau &amp; Lle",Outputs!$A30,IF(K$3="Cefnogi Busnesau Lleol",Outputs!$B30,IF(K$3="Pobl &amp; Sgiliau",Outputs!$C30,IF(K$3="Lluosi",Outputs!$D30,""))))</f>
        <v/>
      </c>
      <c r="L32" t="str">
        <f>IF(L$3="Cymunedau &amp; Lle",Outputs!$A30,IF(L$3="Cefnogi Busnesau Lleol",Outputs!$B30,IF(L$3="Pobl &amp; Sgiliau",Outputs!$C30,IF(L$3="Lluosi",Outputs!$D30,""))))</f>
        <v/>
      </c>
      <c r="M32" t="str">
        <f>IF(M$3="Cymunedau &amp; Lle",Outputs!$A30,IF(M$3="Cefnogi Busnesau Lleol",Outputs!$B30,IF(M$3="Pobl &amp; Sgiliau",Outputs!$C30,IF(M$3="Lluosi",Outputs!$D30,""))))</f>
        <v/>
      </c>
      <c r="N32" t="str">
        <f>IF(N$3="Cymunedau &amp; Lle",Outputs!$A30,IF(N$3="Cefnogi Busnesau Lleol",Outputs!$B30,IF(N$3="Pobl &amp; Sgiliau",Outputs!$C30,IF(N$3="Lluosi",Outputs!$D30,""))))</f>
        <v/>
      </c>
      <c r="O32" t="str">
        <f>IF(O$3="Cymunedau &amp; Lle",Outputs!$A30,IF(O$3="Cefnogi Busnesau Lleol",Outputs!$B30,IF(O$3="Pobl &amp; Sgiliau",Outputs!$C30,IF(O$3="Lluosi",Outputs!$D30,""))))</f>
        <v/>
      </c>
      <c r="P32" t="str">
        <f>IF(P$3="Cymunedau &amp; Lle",Outputs!$A30,IF(P$3="Cefnogi Busnesau Lleol",Outputs!$B30,IF(P$3="Pobl &amp; Sgiliau",Outputs!$C30,IF(P$3="Lluosi",Outputs!$D30,""))))</f>
        <v/>
      </c>
      <c r="Q32" t="str">
        <f>IF(Q$3="Cymunedau &amp; Lle",Outputs!$A30,IF(Q$3="Cefnogi Busnesau Lleol",Outputs!$B30,IF(Q$3="Pobl &amp; Sgiliau",Outputs!$C30,IF(Q$3="Lluosi",Outputs!$D30,""))))</f>
        <v/>
      </c>
      <c r="R32" t="str">
        <f>IF(R$3="Cymunedau &amp; Lle",Outputs!$A30,IF(R$3="Cefnogi Busnesau Lleol",Outputs!$B30,IF(R$3="Pobl &amp; Sgiliau",Outputs!$C30,IF(R$3="Lluosi",Outputs!$D30,""))))</f>
        <v/>
      </c>
      <c r="S32" t="str">
        <f>IF(S$3="Cymunedau &amp; Lle",Outputs!$A30,IF(S$3="Cefnogi Busnesau Lleol",Outputs!$B30,IF(S$3="Pobl &amp; Sgiliau",Outputs!$C30,IF(S$3="Lluosi",Outputs!$D30,""))))</f>
        <v/>
      </c>
    </row>
    <row r="33" spans="1:19" x14ac:dyDescent="0.35">
      <c r="A33" s="318">
        <v>31</v>
      </c>
      <c r="B33" t="str">
        <f>IF(B$3="Cymunedau &amp; Lle",Outputs!$A31,IF(B$3="Cefnogi Busnesau Lleol",Outputs!$B31,IF(B$3="Pobl &amp; Sgiliau",Outputs!$C31,IF(B$3="Lluosi",Outputs!$D31,""))))</f>
        <v/>
      </c>
      <c r="C33" t="str">
        <f>IF(C$3="Cymunedau &amp; Lle",Outputs!$A31,IF(C$3="Cefnogi Busnesau Lleol",Outputs!$B31,IF(C$3="Pobl &amp; Sgiliau",Outputs!$C31,IF(C$3="Lluosi",Outputs!$D31,""))))</f>
        <v/>
      </c>
      <c r="D33" t="str">
        <f>IF(D$3="Cymunedau &amp; Lle",Outputs!$A31,IF(D$3="Cefnogi Busnesau Lleol",Outputs!$B31,IF(D$3="Pobl &amp; Sgiliau",Outputs!$C31,IF(D$3="Lluosi",Outputs!$D31,""))))</f>
        <v/>
      </c>
      <c r="E33" t="str">
        <f>IF(E$3="Cymunedau &amp; Lle",Outputs!$A31,IF(E$3="Cefnogi Busnesau Lleol",Outputs!$B31,IF(E$3="Pobl &amp; Sgiliau",Outputs!$C31,IF(E$3="Lluosi",Outputs!$D31,""))))</f>
        <v/>
      </c>
      <c r="F33" t="str">
        <f>IF(F$3="Cymunedau &amp; Lle",Outputs!$A31,IF(F$3="Cefnogi Busnesau Lleol",Outputs!$B31,IF(F$3="Pobl &amp; Sgiliau",Outputs!$C31,IF(F$3="Lluosi",Outputs!$D31,""))))</f>
        <v/>
      </c>
      <c r="G33" t="str">
        <f>IF(G$3="Cymunedau &amp; Lle",Outputs!$A31,IF(G$3="Cefnogi Busnesau Lleol",Outputs!$B31,IF(G$3="Pobl &amp; Sgiliau",Outputs!$C31,IF(G$3="Lluosi",Outputs!$D31,""))))</f>
        <v/>
      </c>
      <c r="H33" t="str">
        <f>IF(H$3="Cymunedau &amp; Lle",Outputs!$A31,IF(H$3="Cefnogi Busnesau Lleol",Outputs!$B31,IF(H$3="Pobl &amp; Sgiliau",Outputs!$C31,IF(H$3="Lluosi",Outputs!$D31,""))))</f>
        <v/>
      </c>
      <c r="I33" t="str">
        <f>IF(I$3="Cymunedau &amp; Lle",Outputs!$A31,IF(I$3="Cefnogi Busnesau Lleol",Outputs!$B31,IF(I$3="Pobl &amp; Sgiliau",Outputs!$C31,IF(I$3="Lluosi",Outputs!$D31,""))))</f>
        <v/>
      </c>
      <c r="J33" t="str">
        <f>IF(J$3="Cymunedau &amp; Lle",Outputs!$A31,IF(J$3="Cefnogi Busnesau Lleol",Outputs!$B31,IF(J$3="Pobl &amp; Sgiliau",Outputs!$C31,IF(J$3="Lluosi",Outputs!$D31,""))))</f>
        <v/>
      </c>
      <c r="K33" t="str">
        <f>IF(K$3="Cymunedau &amp; Lle",Outputs!$A31,IF(K$3="Cefnogi Busnesau Lleol",Outputs!$B31,IF(K$3="Pobl &amp; Sgiliau",Outputs!$C31,IF(K$3="Lluosi",Outputs!$D31,""))))</f>
        <v/>
      </c>
      <c r="L33" t="str">
        <f>IF(L$3="Cymunedau &amp; Lle",Outputs!$A31,IF(L$3="Cefnogi Busnesau Lleol",Outputs!$B31,IF(L$3="Pobl &amp; Sgiliau",Outputs!$C31,IF(L$3="Lluosi",Outputs!$D31,""))))</f>
        <v/>
      </c>
      <c r="M33" t="str">
        <f>IF(M$3="Cymunedau &amp; Lle",Outputs!$A31,IF(M$3="Cefnogi Busnesau Lleol",Outputs!$B31,IF(M$3="Pobl &amp; Sgiliau",Outputs!$C31,IF(M$3="Lluosi",Outputs!$D31,""))))</f>
        <v/>
      </c>
      <c r="N33" t="str">
        <f>IF(N$3="Cymunedau &amp; Lle",Outputs!$A31,IF(N$3="Cefnogi Busnesau Lleol",Outputs!$B31,IF(N$3="Pobl &amp; Sgiliau",Outputs!$C31,IF(N$3="Lluosi",Outputs!$D31,""))))</f>
        <v/>
      </c>
      <c r="O33" t="str">
        <f>IF(O$3="Cymunedau &amp; Lle",Outputs!$A31,IF(O$3="Cefnogi Busnesau Lleol",Outputs!$B31,IF(O$3="Pobl &amp; Sgiliau",Outputs!$C31,IF(O$3="Lluosi",Outputs!$D31,""))))</f>
        <v/>
      </c>
      <c r="P33" t="str">
        <f>IF(P$3="Cymunedau &amp; Lle",Outputs!$A31,IF(P$3="Cefnogi Busnesau Lleol",Outputs!$B31,IF(P$3="Pobl &amp; Sgiliau",Outputs!$C31,IF(P$3="Lluosi",Outputs!$D31,""))))</f>
        <v/>
      </c>
      <c r="Q33" t="str">
        <f>IF(Q$3="Cymunedau &amp; Lle",Outputs!$A31,IF(Q$3="Cefnogi Busnesau Lleol",Outputs!$B31,IF(Q$3="Pobl &amp; Sgiliau",Outputs!$C31,IF(Q$3="Lluosi",Outputs!$D31,""))))</f>
        <v/>
      </c>
      <c r="R33" t="str">
        <f>IF(R$3="Cymunedau &amp; Lle",Outputs!$A31,IF(R$3="Cefnogi Busnesau Lleol",Outputs!$B31,IF(R$3="Pobl &amp; Sgiliau",Outputs!$C31,IF(R$3="Lluosi",Outputs!$D31,""))))</f>
        <v/>
      </c>
      <c r="S33" t="str">
        <f>IF(S$3="Cymunedau &amp; Lle",Outputs!$A31,IF(S$3="Cefnogi Busnesau Lleol",Outputs!$B31,IF(S$3="Pobl &amp; Sgiliau",Outputs!$C31,IF(S$3="Lluosi",Outputs!$D31,""))))</f>
        <v/>
      </c>
    </row>
    <row r="34" spans="1:19" x14ac:dyDescent="0.35">
      <c r="A34" s="318">
        <v>32</v>
      </c>
      <c r="B34" t="str">
        <f>IF(B$3="Cymunedau &amp; Lle",Outputs!$A32,IF(B$3="Cefnogi Busnesau Lleol",Outputs!$B32,IF(B$3="Pobl &amp; Sgiliau",Outputs!$C32,IF(B$3="Lluosi",Outputs!$D32,""))))</f>
        <v/>
      </c>
      <c r="C34" t="str">
        <f>IF(C$3="Cymunedau &amp; Lle",Outputs!$A32,IF(C$3="Cefnogi Busnesau Lleol",Outputs!$B32,IF(C$3="Pobl &amp; Sgiliau",Outputs!$C32,IF(C$3="Lluosi",Outputs!$D32,""))))</f>
        <v/>
      </c>
      <c r="D34" t="str">
        <f>IF(D$3="Cymunedau &amp; Lle",Outputs!$A32,IF(D$3="Cefnogi Busnesau Lleol",Outputs!$B32,IF(D$3="Pobl &amp; Sgiliau",Outputs!$C32,IF(D$3="Lluosi",Outputs!$D32,""))))</f>
        <v/>
      </c>
      <c r="E34" t="str">
        <f>IF(E$3="Cymunedau &amp; Lle",Outputs!$A32,IF(E$3="Cefnogi Busnesau Lleol",Outputs!$B32,IF(E$3="Pobl &amp; Sgiliau",Outputs!$C32,IF(E$3="Lluosi",Outputs!$D32,""))))</f>
        <v/>
      </c>
      <c r="F34" t="str">
        <f>IF(F$3="Cymunedau &amp; Lle",Outputs!$A32,IF(F$3="Cefnogi Busnesau Lleol",Outputs!$B32,IF(F$3="Pobl &amp; Sgiliau",Outputs!$C32,IF(F$3="Lluosi",Outputs!$D32,""))))</f>
        <v/>
      </c>
      <c r="G34" t="str">
        <f>IF(G$3="Cymunedau &amp; Lle",Outputs!$A32,IF(G$3="Cefnogi Busnesau Lleol",Outputs!$B32,IF(G$3="Pobl &amp; Sgiliau",Outputs!$C32,IF(G$3="Lluosi",Outputs!$D32,""))))</f>
        <v/>
      </c>
      <c r="H34" t="str">
        <f>IF(H$3="Cymunedau &amp; Lle",Outputs!$A32,IF(H$3="Cefnogi Busnesau Lleol",Outputs!$B32,IF(H$3="Pobl &amp; Sgiliau",Outputs!$C32,IF(H$3="Lluosi",Outputs!$D32,""))))</f>
        <v/>
      </c>
      <c r="I34" t="str">
        <f>IF(I$3="Cymunedau &amp; Lle",Outputs!$A32,IF(I$3="Cefnogi Busnesau Lleol",Outputs!$B32,IF(I$3="Pobl &amp; Sgiliau",Outputs!$C32,IF(I$3="Lluosi",Outputs!$D32,""))))</f>
        <v/>
      </c>
      <c r="J34" t="str">
        <f>IF(J$3="Cymunedau &amp; Lle",Outputs!$A32,IF(J$3="Cefnogi Busnesau Lleol",Outputs!$B32,IF(J$3="Pobl &amp; Sgiliau",Outputs!$C32,IF(J$3="Lluosi",Outputs!$D32,""))))</f>
        <v/>
      </c>
      <c r="K34" t="str">
        <f>IF(K$3="Cymunedau &amp; Lle",Outputs!$A32,IF(K$3="Cefnogi Busnesau Lleol",Outputs!$B32,IF(K$3="Pobl &amp; Sgiliau",Outputs!$C32,IF(K$3="Lluosi",Outputs!$D32,""))))</f>
        <v/>
      </c>
      <c r="L34" t="str">
        <f>IF(L$3="Cymunedau &amp; Lle",Outputs!$A32,IF(L$3="Cefnogi Busnesau Lleol",Outputs!$B32,IF(L$3="Pobl &amp; Sgiliau",Outputs!$C32,IF(L$3="Lluosi",Outputs!$D32,""))))</f>
        <v/>
      </c>
      <c r="M34" t="str">
        <f>IF(M$3="Cymunedau &amp; Lle",Outputs!$A32,IF(M$3="Cefnogi Busnesau Lleol",Outputs!$B32,IF(M$3="Pobl &amp; Sgiliau",Outputs!$C32,IF(M$3="Lluosi",Outputs!$D32,""))))</f>
        <v/>
      </c>
      <c r="N34" t="str">
        <f>IF(N$3="Cymunedau &amp; Lle",Outputs!$A32,IF(N$3="Cefnogi Busnesau Lleol",Outputs!$B32,IF(N$3="Pobl &amp; Sgiliau",Outputs!$C32,IF(N$3="Lluosi",Outputs!$D32,""))))</f>
        <v/>
      </c>
      <c r="O34" t="str">
        <f>IF(O$3="Cymunedau &amp; Lle",Outputs!$A32,IF(O$3="Cefnogi Busnesau Lleol",Outputs!$B32,IF(O$3="Pobl &amp; Sgiliau",Outputs!$C32,IF(O$3="Lluosi",Outputs!$D32,""))))</f>
        <v/>
      </c>
      <c r="P34" t="str">
        <f>IF(P$3="Cymunedau &amp; Lle",Outputs!$A32,IF(P$3="Cefnogi Busnesau Lleol",Outputs!$B32,IF(P$3="Pobl &amp; Sgiliau",Outputs!$C32,IF(P$3="Lluosi",Outputs!$D32,""))))</f>
        <v/>
      </c>
      <c r="Q34" t="str">
        <f>IF(Q$3="Cymunedau &amp; Lle",Outputs!$A32,IF(Q$3="Cefnogi Busnesau Lleol",Outputs!$B32,IF(Q$3="Pobl &amp; Sgiliau",Outputs!$C32,IF(Q$3="Lluosi",Outputs!$D32,""))))</f>
        <v/>
      </c>
      <c r="R34" t="str">
        <f>IF(R$3="Cymunedau &amp; Lle",Outputs!$A32,IF(R$3="Cefnogi Busnesau Lleol",Outputs!$B32,IF(R$3="Pobl &amp; Sgiliau",Outputs!$C32,IF(R$3="Lluosi",Outputs!$D32,""))))</f>
        <v/>
      </c>
      <c r="S34" t="str">
        <f>IF(S$3="Cymunedau &amp; Lle",Outputs!$A32,IF(S$3="Cefnogi Busnesau Lleol",Outputs!$B32,IF(S$3="Pobl &amp; Sgiliau",Outputs!$C32,IF(S$3="Lluosi",Outputs!$D32,""))))</f>
        <v/>
      </c>
    </row>
    <row r="35" spans="1:19" x14ac:dyDescent="0.35">
      <c r="A35" s="318">
        <v>33</v>
      </c>
      <c r="B35" t="str">
        <f>IF(B$3="Cymunedau &amp; Lle",Outputs!$A33,IF(B$3="Cefnogi Busnesau Lleol",Outputs!$B33,IF(B$3="Pobl &amp; Sgiliau",Outputs!$C33,IF(B$3="Lluosi",Outputs!$D33,""))))</f>
        <v/>
      </c>
      <c r="C35" t="str">
        <f>IF(C$3="Cymunedau &amp; Lle",Outputs!$A33,IF(C$3="Cefnogi Busnesau Lleol",Outputs!$B33,IF(C$3="Pobl &amp; Sgiliau",Outputs!$C33,IF(C$3="Lluosi",Outputs!$D33,""))))</f>
        <v/>
      </c>
      <c r="D35" t="str">
        <f>IF(D$3="Cymunedau &amp; Lle",Outputs!$A33,IF(D$3="Cefnogi Busnesau Lleol",Outputs!$B33,IF(D$3="Pobl &amp; Sgiliau",Outputs!$C33,IF(D$3="Lluosi",Outputs!$D33,""))))</f>
        <v/>
      </c>
      <c r="E35" t="str">
        <f>IF(E$3="Cymunedau &amp; Lle",Outputs!$A33,IF(E$3="Cefnogi Busnesau Lleol",Outputs!$B33,IF(E$3="Pobl &amp; Sgiliau",Outputs!$C33,IF(E$3="Lluosi",Outputs!$D33,""))))</f>
        <v/>
      </c>
      <c r="F35" t="str">
        <f>IF(F$3="Cymunedau &amp; Lle",Outputs!$A33,IF(F$3="Cefnogi Busnesau Lleol",Outputs!$B33,IF(F$3="Pobl &amp; Sgiliau",Outputs!$C33,IF(F$3="Lluosi",Outputs!$D33,""))))</f>
        <v/>
      </c>
      <c r="G35" t="str">
        <f>IF(G$3="Cymunedau &amp; Lle",Outputs!$A33,IF(G$3="Cefnogi Busnesau Lleol",Outputs!$B33,IF(G$3="Pobl &amp; Sgiliau",Outputs!$C33,IF(G$3="Lluosi",Outputs!$D33,""))))</f>
        <v/>
      </c>
      <c r="H35" t="str">
        <f>IF(H$3="Cymunedau &amp; Lle",Outputs!$A33,IF(H$3="Cefnogi Busnesau Lleol",Outputs!$B33,IF(H$3="Pobl &amp; Sgiliau",Outputs!$C33,IF(H$3="Lluosi",Outputs!$D33,""))))</f>
        <v/>
      </c>
      <c r="I35" t="str">
        <f>IF(I$3="Cymunedau &amp; Lle",Outputs!$A33,IF(I$3="Cefnogi Busnesau Lleol",Outputs!$B33,IF(I$3="Pobl &amp; Sgiliau",Outputs!$C33,IF(I$3="Lluosi",Outputs!$D33,""))))</f>
        <v/>
      </c>
      <c r="J35" t="str">
        <f>IF(J$3="Cymunedau &amp; Lle",Outputs!$A33,IF(J$3="Cefnogi Busnesau Lleol",Outputs!$B33,IF(J$3="Pobl &amp; Sgiliau",Outputs!$C33,IF(J$3="Lluosi",Outputs!$D33,""))))</f>
        <v/>
      </c>
      <c r="K35" t="str">
        <f>IF(K$3="Cymunedau &amp; Lle",Outputs!$A33,IF(K$3="Cefnogi Busnesau Lleol",Outputs!$B33,IF(K$3="Pobl &amp; Sgiliau",Outputs!$C33,IF(K$3="Lluosi",Outputs!$D33,""))))</f>
        <v/>
      </c>
      <c r="L35" t="str">
        <f>IF(L$3="Cymunedau &amp; Lle",Outputs!$A33,IF(L$3="Cefnogi Busnesau Lleol",Outputs!$B33,IF(L$3="Pobl &amp; Sgiliau",Outputs!$C33,IF(L$3="Lluosi",Outputs!$D33,""))))</f>
        <v/>
      </c>
      <c r="M35" t="str">
        <f>IF(M$3="Cymunedau &amp; Lle",Outputs!$A33,IF(M$3="Cefnogi Busnesau Lleol",Outputs!$B33,IF(M$3="Pobl &amp; Sgiliau",Outputs!$C33,IF(M$3="Lluosi",Outputs!$D33,""))))</f>
        <v/>
      </c>
      <c r="N35" t="str">
        <f>IF(N$3="Cymunedau &amp; Lle",Outputs!$A33,IF(N$3="Cefnogi Busnesau Lleol",Outputs!$B33,IF(N$3="Pobl &amp; Sgiliau",Outputs!$C33,IF(N$3="Lluosi",Outputs!$D33,""))))</f>
        <v/>
      </c>
      <c r="O35" t="str">
        <f>IF(O$3="Cymunedau &amp; Lle",Outputs!$A33,IF(O$3="Cefnogi Busnesau Lleol",Outputs!$B33,IF(O$3="Pobl &amp; Sgiliau",Outputs!$C33,IF(O$3="Lluosi",Outputs!$D33,""))))</f>
        <v/>
      </c>
      <c r="P35" t="str">
        <f>IF(P$3="Cymunedau &amp; Lle",Outputs!$A33,IF(P$3="Cefnogi Busnesau Lleol",Outputs!$B33,IF(P$3="Pobl &amp; Sgiliau",Outputs!$C33,IF(P$3="Lluosi",Outputs!$D33,""))))</f>
        <v/>
      </c>
      <c r="Q35" t="str">
        <f>IF(Q$3="Cymunedau &amp; Lle",Outputs!$A33,IF(Q$3="Cefnogi Busnesau Lleol",Outputs!$B33,IF(Q$3="Pobl &amp; Sgiliau",Outputs!$C33,IF(Q$3="Lluosi",Outputs!$D33,""))))</f>
        <v/>
      </c>
      <c r="R35" t="str">
        <f>IF(R$3="Cymunedau &amp; Lle",Outputs!$A33,IF(R$3="Cefnogi Busnesau Lleol",Outputs!$B33,IF(R$3="Pobl &amp; Sgiliau",Outputs!$C33,IF(R$3="Lluosi",Outputs!$D33,""))))</f>
        <v/>
      </c>
      <c r="S35" t="str">
        <f>IF(S$3="Cymunedau &amp; Lle",Outputs!$A33,IF(S$3="Cefnogi Busnesau Lleol",Outputs!$B33,IF(S$3="Pobl &amp; Sgiliau",Outputs!$C33,IF(S$3="Lluosi",Outputs!$D33,""))))</f>
        <v/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C975-402D-45AC-AB99-DC7043F5567C}">
  <sheetPr codeName="Sheet15">
    <tabColor rgb="FF00B050"/>
  </sheetPr>
  <dimension ref="A1:J55"/>
  <sheetViews>
    <sheetView workbookViewId="0">
      <pane ySplit="2" topLeftCell="A24" activePane="bottomLeft" state="frozen"/>
      <selection pane="bottomLeft" activeCell="A27" sqref="A27"/>
    </sheetView>
  </sheetViews>
  <sheetFormatPr defaultColWidth="5.1796875" defaultRowHeight="45.65" customHeight="1" x14ac:dyDescent="0.45"/>
  <cols>
    <col min="1" max="4" width="30.90625" style="231" customWidth="1"/>
    <col min="5" max="5" width="40.81640625" style="21" bestFit="1" customWidth="1"/>
    <col min="6" max="7" width="5.1796875" style="21"/>
    <col min="9" max="9" width="73.08984375" style="21" customWidth="1"/>
    <col min="10" max="10" width="18.90625" style="21" customWidth="1"/>
    <col min="11" max="16384" width="5.1796875" style="21"/>
  </cols>
  <sheetData>
    <row r="1" spans="1:10" s="217" customFormat="1" ht="45.65" customHeight="1" x14ac:dyDescent="0.45">
      <c r="A1" s="213" t="s">
        <v>537</v>
      </c>
      <c r="B1" s="214" t="s">
        <v>459</v>
      </c>
      <c r="C1" s="215" t="s">
        <v>460</v>
      </c>
      <c r="D1" s="216" t="s">
        <v>372</v>
      </c>
    </row>
    <row r="2" spans="1:10" s="221" customFormat="1" ht="45.65" customHeight="1" x14ac:dyDescent="0.35">
      <c r="A2" s="218"/>
      <c r="B2" s="333"/>
      <c r="C2" s="219"/>
      <c r="D2" s="220"/>
    </row>
    <row r="3" spans="1:10" ht="45.65" customHeight="1" x14ac:dyDescent="0.45">
      <c r="A3" s="330" t="s">
        <v>614</v>
      </c>
      <c r="B3" s="333" t="s">
        <v>648</v>
      </c>
      <c r="C3" s="383" t="s">
        <v>603</v>
      </c>
      <c r="D3" s="382" t="s">
        <v>590</v>
      </c>
      <c r="I3" s="224" t="s">
        <v>536</v>
      </c>
      <c r="J3" s="225" t="s">
        <v>537</v>
      </c>
    </row>
    <row r="4" spans="1:10" ht="45.65" customHeight="1" x14ac:dyDescent="0.45">
      <c r="A4" s="330" t="s">
        <v>615</v>
      </c>
      <c r="B4" s="333" t="s">
        <v>649</v>
      </c>
      <c r="C4" s="383" t="s">
        <v>604</v>
      </c>
      <c r="D4" s="382" t="s">
        <v>591</v>
      </c>
      <c r="I4" s="224" t="s">
        <v>538</v>
      </c>
      <c r="J4" s="225" t="s">
        <v>537</v>
      </c>
    </row>
    <row r="5" spans="1:10" ht="45.65" customHeight="1" x14ac:dyDescent="0.45">
      <c r="A5" s="330" t="s">
        <v>616</v>
      </c>
      <c r="B5" s="333" t="s">
        <v>650</v>
      </c>
      <c r="C5" s="383" t="s">
        <v>605</v>
      </c>
      <c r="D5" s="382" t="s">
        <v>592</v>
      </c>
      <c r="I5" s="224" t="s">
        <v>539</v>
      </c>
      <c r="J5" s="225" t="s">
        <v>537</v>
      </c>
    </row>
    <row r="6" spans="1:10" ht="45.65" customHeight="1" x14ac:dyDescent="0.45">
      <c r="A6" s="330" t="s">
        <v>617</v>
      </c>
      <c r="B6" s="333" t="s">
        <v>651</v>
      </c>
      <c r="C6" s="383" t="s">
        <v>606</v>
      </c>
      <c r="D6" s="382" t="s">
        <v>593</v>
      </c>
      <c r="I6" s="224" t="s">
        <v>540</v>
      </c>
      <c r="J6" s="225" t="s">
        <v>537</v>
      </c>
    </row>
    <row r="7" spans="1:10" ht="45.65" customHeight="1" x14ac:dyDescent="0.45">
      <c r="A7" s="330" t="s">
        <v>618</v>
      </c>
      <c r="B7" s="333" t="s">
        <v>635</v>
      </c>
      <c r="C7" s="383" t="s">
        <v>607</v>
      </c>
      <c r="D7" s="382" t="s">
        <v>594</v>
      </c>
      <c r="I7" s="224" t="s">
        <v>541</v>
      </c>
      <c r="J7" s="225" t="s">
        <v>537</v>
      </c>
    </row>
    <row r="8" spans="1:10" ht="45.65" customHeight="1" x14ac:dyDescent="0.45">
      <c r="A8" s="330" t="s">
        <v>619</v>
      </c>
      <c r="B8" s="333" t="s">
        <v>633</v>
      </c>
      <c r="C8" s="383" t="s">
        <v>608</v>
      </c>
      <c r="D8" s="382" t="s">
        <v>595</v>
      </c>
      <c r="I8" s="224" t="s">
        <v>542</v>
      </c>
      <c r="J8" s="225" t="s">
        <v>537</v>
      </c>
    </row>
    <row r="9" spans="1:10" ht="45.65" customHeight="1" x14ac:dyDescent="0.45">
      <c r="A9" s="330" t="s">
        <v>620</v>
      </c>
      <c r="B9" s="333" t="s">
        <v>614</v>
      </c>
      <c r="C9" s="383" t="s">
        <v>609</v>
      </c>
      <c r="I9" s="224" t="s">
        <v>543</v>
      </c>
      <c r="J9" s="225" t="s">
        <v>537</v>
      </c>
    </row>
    <row r="10" spans="1:10" ht="45.65" customHeight="1" x14ac:dyDescent="0.45">
      <c r="A10" s="330" t="s">
        <v>621</v>
      </c>
      <c r="B10" s="333" t="s">
        <v>652</v>
      </c>
      <c r="C10" s="383" t="s">
        <v>610</v>
      </c>
      <c r="I10" s="224" t="s">
        <v>544</v>
      </c>
      <c r="J10" s="225" t="s">
        <v>537</v>
      </c>
    </row>
    <row r="11" spans="1:10" ht="45.65" customHeight="1" x14ac:dyDescent="0.45">
      <c r="A11" s="330" t="s">
        <v>622</v>
      </c>
      <c r="B11" s="333" t="s">
        <v>637</v>
      </c>
      <c r="C11" s="383" t="s">
        <v>740</v>
      </c>
      <c r="I11" s="224" t="s">
        <v>545</v>
      </c>
      <c r="J11" s="225" t="s">
        <v>537</v>
      </c>
    </row>
    <row r="12" spans="1:10" ht="45.65" customHeight="1" x14ac:dyDescent="0.45">
      <c r="A12" s="330" t="s">
        <v>623</v>
      </c>
      <c r="B12" s="333" t="s">
        <v>628</v>
      </c>
      <c r="C12" s="383" t="s">
        <v>611</v>
      </c>
      <c r="I12" s="224" t="s">
        <v>546</v>
      </c>
      <c r="J12" s="225" t="s">
        <v>537</v>
      </c>
    </row>
    <row r="13" spans="1:10" ht="45.65" customHeight="1" x14ac:dyDescent="0.45">
      <c r="A13" s="330" t="s">
        <v>624</v>
      </c>
      <c r="B13" s="333" t="s">
        <v>639</v>
      </c>
      <c r="C13" s="383" t="s">
        <v>612</v>
      </c>
      <c r="I13" s="224" t="s">
        <v>547</v>
      </c>
      <c r="J13" s="225" t="s">
        <v>537</v>
      </c>
    </row>
    <row r="14" spans="1:10" ht="45.65" customHeight="1" x14ac:dyDescent="0.45">
      <c r="A14" s="330" t="s">
        <v>625</v>
      </c>
      <c r="B14" s="333" t="s">
        <v>616</v>
      </c>
      <c r="C14" s="383" t="s">
        <v>613</v>
      </c>
      <c r="I14" s="224" t="s">
        <v>548</v>
      </c>
      <c r="J14" s="225" t="s">
        <v>537</v>
      </c>
    </row>
    <row r="15" spans="1:10" ht="45.65" customHeight="1" x14ac:dyDescent="0.45">
      <c r="A15" s="330" t="s">
        <v>626</v>
      </c>
      <c r="B15" s="333" t="s">
        <v>617</v>
      </c>
      <c r="C15" s="383" t="s">
        <v>600</v>
      </c>
      <c r="I15" s="224" t="s">
        <v>549</v>
      </c>
      <c r="J15" s="225" t="s">
        <v>537</v>
      </c>
    </row>
    <row r="16" spans="1:10" ht="45.65" customHeight="1" x14ac:dyDescent="0.45">
      <c r="A16" s="330" t="s">
        <v>627</v>
      </c>
      <c r="B16" s="333" t="s">
        <v>653</v>
      </c>
      <c r="C16" s="383" t="s">
        <v>601</v>
      </c>
      <c r="I16" s="224" t="s">
        <v>550</v>
      </c>
      <c r="J16" s="225" t="s">
        <v>537</v>
      </c>
    </row>
    <row r="17" spans="1:10" ht="45.65" customHeight="1" x14ac:dyDescent="0.45">
      <c r="A17" s="330" t="s">
        <v>628</v>
      </c>
      <c r="B17" s="333" t="s">
        <v>643</v>
      </c>
      <c r="C17" s="383" t="s">
        <v>602</v>
      </c>
      <c r="I17" s="224" t="s">
        <v>551</v>
      </c>
      <c r="J17" s="225" t="s">
        <v>537</v>
      </c>
    </row>
    <row r="18" spans="1:10" ht="45.65" customHeight="1" x14ac:dyDescent="0.45">
      <c r="A18" s="330" t="s">
        <v>770</v>
      </c>
      <c r="B18" s="333" t="s">
        <v>644</v>
      </c>
      <c r="C18" s="383" t="s">
        <v>596</v>
      </c>
      <c r="I18" s="224" t="s">
        <v>552</v>
      </c>
      <c r="J18" s="226" t="s">
        <v>459</v>
      </c>
    </row>
    <row r="19" spans="1:10" ht="45.65" customHeight="1" x14ac:dyDescent="0.45">
      <c r="A19" s="330" t="s">
        <v>630</v>
      </c>
      <c r="B19" s="333" t="s">
        <v>645</v>
      </c>
      <c r="C19" s="383" t="s">
        <v>597</v>
      </c>
      <c r="I19" s="224" t="s">
        <v>553</v>
      </c>
      <c r="J19" s="226" t="s">
        <v>459</v>
      </c>
    </row>
    <row r="20" spans="1:10" ht="45.65" customHeight="1" x14ac:dyDescent="0.45">
      <c r="A20" s="330" t="s">
        <v>631</v>
      </c>
      <c r="B20" s="333" t="s">
        <v>619</v>
      </c>
      <c r="C20" s="383" t="s">
        <v>598</v>
      </c>
      <c r="I20" s="224" t="s">
        <v>554</v>
      </c>
      <c r="J20" s="226" t="s">
        <v>459</v>
      </c>
    </row>
    <row r="21" spans="1:10" ht="45.65" customHeight="1" x14ac:dyDescent="0.45">
      <c r="A21" s="330" t="s">
        <v>632</v>
      </c>
      <c r="B21" s="333" t="s">
        <v>646</v>
      </c>
      <c r="C21" s="383" t="s">
        <v>599</v>
      </c>
      <c r="I21" s="224" t="s">
        <v>555</v>
      </c>
      <c r="J21" s="226" t="s">
        <v>459</v>
      </c>
    </row>
    <row r="22" spans="1:10" ht="45.65" customHeight="1" x14ac:dyDescent="0.45">
      <c r="A22" s="330" t="s">
        <v>633</v>
      </c>
      <c r="B22" s="333" t="s">
        <v>621</v>
      </c>
      <c r="I22" s="224" t="s">
        <v>556</v>
      </c>
      <c r="J22" s="226" t="s">
        <v>459</v>
      </c>
    </row>
    <row r="23" spans="1:10" ht="45.65" customHeight="1" x14ac:dyDescent="0.45">
      <c r="A23" s="330" t="s">
        <v>771</v>
      </c>
      <c r="B23" s="333" t="s">
        <v>640</v>
      </c>
      <c r="I23" s="224" t="s">
        <v>557</v>
      </c>
      <c r="J23" s="226" t="s">
        <v>459</v>
      </c>
    </row>
    <row r="24" spans="1:10" ht="45.65" customHeight="1" x14ac:dyDescent="0.45">
      <c r="A24" s="330" t="s">
        <v>635</v>
      </c>
      <c r="B24" s="333" t="s">
        <v>647</v>
      </c>
      <c r="I24" s="224" t="s">
        <v>558</v>
      </c>
      <c r="J24" s="226" t="s">
        <v>459</v>
      </c>
    </row>
    <row r="25" spans="1:10" ht="45.65" customHeight="1" x14ac:dyDescent="0.45">
      <c r="A25" s="330" t="s">
        <v>600</v>
      </c>
      <c r="I25" s="224" t="s">
        <v>559</v>
      </c>
      <c r="J25" s="226" t="s">
        <v>459</v>
      </c>
    </row>
    <row r="26" spans="1:10" ht="45.65" customHeight="1" x14ac:dyDescent="0.45">
      <c r="A26" s="330" t="s">
        <v>636</v>
      </c>
      <c r="I26" s="224" t="s">
        <v>560</v>
      </c>
      <c r="J26" s="226" t="s">
        <v>459</v>
      </c>
    </row>
    <row r="27" spans="1:10" ht="45.65" customHeight="1" x14ac:dyDescent="0.45">
      <c r="A27" s="330" t="s">
        <v>776</v>
      </c>
      <c r="I27" s="224" t="s">
        <v>561</v>
      </c>
      <c r="J27" s="226" t="s">
        <v>459</v>
      </c>
    </row>
    <row r="28" spans="1:10" ht="45.65" customHeight="1" x14ac:dyDescent="0.45">
      <c r="A28" s="330" t="s">
        <v>638</v>
      </c>
      <c r="I28" s="224" t="s">
        <v>562</v>
      </c>
      <c r="J28" s="226" t="s">
        <v>459</v>
      </c>
    </row>
    <row r="29" spans="1:10" ht="45.65" customHeight="1" x14ac:dyDescent="0.45">
      <c r="A29" s="330" t="s">
        <v>639</v>
      </c>
      <c r="I29" s="224" t="s">
        <v>563</v>
      </c>
      <c r="J29" s="226" t="s">
        <v>459</v>
      </c>
    </row>
    <row r="30" spans="1:10" ht="45.65" customHeight="1" x14ac:dyDescent="0.45">
      <c r="A30" s="330" t="s">
        <v>640</v>
      </c>
      <c r="I30" s="224" t="s">
        <v>564</v>
      </c>
      <c r="J30" s="226" t="s">
        <v>459</v>
      </c>
    </row>
    <row r="31" spans="1:10" ht="45.65" customHeight="1" x14ac:dyDescent="0.45">
      <c r="A31" s="330" t="s">
        <v>641</v>
      </c>
      <c r="I31" s="224" t="s">
        <v>565</v>
      </c>
      <c r="J31" s="226" t="s">
        <v>459</v>
      </c>
    </row>
    <row r="32" spans="1:10" ht="45.65" customHeight="1" x14ac:dyDescent="0.45">
      <c r="A32" s="384" t="s">
        <v>772</v>
      </c>
      <c r="I32" s="224" t="s">
        <v>566</v>
      </c>
      <c r="J32" s="226" t="s">
        <v>459</v>
      </c>
    </row>
    <row r="33" spans="1:10" ht="45.65" customHeight="1" x14ac:dyDescent="0.45">
      <c r="A33" s="330" t="s">
        <v>773</v>
      </c>
      <c r="I33" s="224" t="s">
        <v>567</v>
      </c>
      <c r="J33" s="226" t="s">
        <v>459</v>
      </c>
    </row>
    <row r="34" spans="1:10" ht="45.65" customHeight="1" x14ac:dyDescent="0.45">
      <c r="I34" s="224" t="s">
        <v>568</v>
      </c>
      <c r="J34" s="226" t="s">
        <v>459</v>
      </c>
    </row>
    <row r="35" spans="1:10" ht="45.65" customHeight="1" x14ac:dyDescent="0.45">
      <c r="I35" s="224" t="s">
        <v>569</v>
      </c>
      <c r="J35" s="226" t="s">
        <v>459</v>
      </c>
    </row>
    <row r="36" spans="1:10" ht="45.65" customHeight="1" x14ac:dyDescent="0.45">
      <c r="I36" s="224" t="s">
        <v>570</v>
      </c>
      <c r="J36" s="227" t="s">
        <v>460</v>
      </c>
    </row>
    <row r="37" spans="1:10" ht="45.65" customHeight="1" x14ac:dyDescent="0.45">
      <c r="I37" s="224" t="s">
        <v>571</v>
      </c>
      <c r="J37" s="227" t="s">
        <v>460</v>
      </c>
    </row>
    <row r="38" spans="1:10" ht="45.65" customHeight="1" x14ac:dyDescent="0.45">
      <c r="I38" s="224" t="s">
        <v>572</v>
      </c>
      <c r="J38" s="227" t="s">
        <v>460</v>
      </c>
    </row>
    <row r="39" spans="1:10" ht="45.65" customHeight="1" x14ac:dyDescent="0.45">
      <c r="I39" s="224" t="s">
        <v>573</v>
      </c>
      <c r="J39" s="227" t="s">
        <v>460</v>
      </c>
    </row>
    <row r="40" spans="1:10" ht="45.65" customHeight="1" x14ac:dyDescent="0.45">
      <c r="I40" s="224" t="s">
        <v>574</v>
      </c>
      <c r="J40" s="227" t="s">
        <v>460</v>
      </c>
    </row>
    <row r="41" spans="1:10" ht="45.65" customHeight="1" x14ac:dyDescent="0.45">
      <c r="I41" s="224" t="s">
        <v>575</v>
      </c>
      <c r="J41" s="227" t="s">
        <v>460</v>
      </c>
    </row>
    <row r="42" spans="1:10" ht="45.65" customHeight="1" x14ac:dyDescent="0.45">
      <c r="I42" s="224" t="s">
        <v>576</v>
      </c>
      <c r="J42" s="227" t="s">
        <v>460</v>
      </c>
    </row>
    <row r="43" spans="1:10" ht="45.65" customHeight="1" x14ac:dyDescent="0.45">
      <c r="I43" s="224" t="s">
        <v>577</v>
      </c>
      <c r="J43" s="227" t="s">
        <v>460</v>
      </c>
    </row>
    <row r="44" spans="1:10" ht="45.65" customHeight="1" x14ac:dyDescent="0.45">
      <c r="I44" s="224" t="s">
        <v>578</v>
      </c>
      <c r="J44" s="227" t="s">
        <v>460</v>
      </c>
    </row>
    <row r="45" spans="1:10" ht="45.65" customHeight="1" x14ac:dyDescent="0.45">
      <c r="I45" s="224" t="s">
        <v>579</v>
      </c>
      <c r="J45" s="227" t="s">
        <v>460</v>
      </c>
    </row>
    <row r="46" spans="1:10" ht="45.65" customHeight="1" x14ac:dyDescent="0.45">
      <c r="I46" s="224" t="s">
        <v>580</v>
      </c>
      <c r="J46" s="228" t="s">
        <v>372</v>
      </c>
    </row>
    <row r="47" spans="1:10" ht="45.65" customHeight="1" x14ac:dyDescent="0.45">
      <c r="I47" s="224" t="s">
        <v>581</v>
      </c>
      <c r="J47" s="228" t="s">
        <v>372</v>
      </c>
    </row>
    <row r="48" spans="1:10" ht="45.65" customHeight="1" x14ac:dyDescent="0.45">
      <c r="I48" s="224" t="s">
        <v>582</v>
      </c>
      <c r="J48" s="228" t="s">
        <v>372</v>
      </c>
    </row>
    <row r="49" spans="9:10" ht="45.65" customHeight="1" x14ac:dyDescent="0.45">
      <c r="I49" s="224" t="s">
        <v>583</v>
      </c>
      <c r="J49" s="228" t="s">
        <v>372</v>
      </c>
    </row>
    <row r="50" spans="9:10" ht="45.65" customHeight="1" x14ac:dyDescent="0.45">
      <c r="I50" s="224" t="s">
        <v>584</v>
      </c>
      <c r="J50" s="228" t="s">
        <v>372</v>
      </c>
    </row>
    <row r="51" spans="9:10" ht="45.65" customHeight="1" x14ac:dyDescent="0.45">
      <c r="I51" s="224" t="s">
        <v>585</v>
      </c>
      <c r="J51" s="228" t="s">
        <v>372</v>
      </c>
    </row>
    <row r="52" spans="9:10" ht="45.65" customHeight="1" x14ac:dyDescent="0.45">
      <c r="I52" s="224" t="s">
        <v>586</v>
      </c>
      <c r="J52" s="228" t="s">
        <v>372</v>
      </c>
    </row>
    <row r="53" spans="9:10" ht="45.65" customHeight="1" x14ac:dyDescent="0.45">
      <c r="I53" s="224" t="s">
        <v>587</v>
      </c>
      <c r="J53" s="228" t="s">
        <v>372</v>
      </c>
    </row>
    <row r="54" spans="9:10" ht="45.65" customHeight="1" x14ac:dyDescent="0.45">
      <c r="I54" s="224" t="s">
        <v>588</v>
      </c>
      <c r="J54" s="228" t="s">
        <v>372</v>
      </c>
    </row>
    <row r="55" spans="9:10" ht="45.65" customHeight="1" x14ac:dyDescent="0.45">
      <c r="I55" s="224" t="s">
        <v>589</v>
      </c>
      <c r="J55" s="228" t="s">
        <v>372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E1D7C-AD58-4329-A5AD-E3BF3F23497E}">
  <sheetPr codeName="Sheet4">
    <tabColor theme="7" tint="0.79998168889431442"/>
    <pageSetUpPr fitToPage="1"/>
  </sheetPr>
  <dimension ref="A1:AO32"/>
  <sheetViews>
    <sheetView showGridLines="0" zoomScaleNormal="100" workbookViewId="0">
      <selection activeCell="B16" sqref="B16"/>
    </sheetView>
  </sheetViews>
  <sheetFormatPr defaultColWidth="8.81640625" defaultRowHeight="16.5" x14ac:dyDescent="0.45"/>
  <cols>
    <col min="1" max="1" width="47.453125" style="22" customWidth="1"/>
    <col min="2" max="2" width="41.453125" style="22" customWidth="1"/>
    <col min="3" max="3" width="15" style="307" customWidth="1"/>
    <col min="4" max="4" width="17" style="307" customWidth="1"/>
    <col min="5" max="8" width="15" style="307" customWidth="1"/>
    <col min="9" max="9" width="14.81640625" style="22" customWidth="1"/>
    <col min="10" max="10" width="29.54296875" style="22" customWidth="1"/>
    <col min="11" max="12" width="47.453125" style="22" customWidth="1"/>
    <col min="13" max="16384" width="8.81640625" style="22"/>
  </cols>
  <sheetData>
    <row r="1" spans="1:41" ht="9.65" customHeight="1" x14ac:dyDescent="0.45">
      <c r="A1" s="21"/>
      <c r="B1" s="21"/>
      <c r="C1" s="308"/>
      <c r="D1" s="308"/>
      <c r="E1" s="308"/>
      <c r="F1" s="308"/>
      <c r="G1" s="308"/>
      <c r="H1" s="308"/>
      <c r="I1" s="21"/>
      <c r="J1" s="21"/>
      <c r="K1" s="21"/>
      <c r="L1" s="21"/>
    </row>
    <row r="2" spans="1:41" ht="38.5" customHeight="1" x14ac:dyDescent="0.45">
      <c r="A2" s="452" t="s">
        <v>356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</row>
    <row r="3" spans="1:41" s="80" customFormat="1" ht="37" customHeight="1" x14ac:dyDescent="0.85">
      <c r="A3" s="476" t="s">
        <v>530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</row>
    <row r="4" spans="1:41" ht="17" thickBot="1" x14ac:dyDescent="0.5">
      <c r="A4" s="21"/>
      <c r="B4" s="21"/>
      <c r="C4" s="308"/>
      <c r="D4" s="308"/>
      <c r="E4" s="308"/>
      <c r="F4" s="308"/>
      <c r="G4" s="308"/>
      <c r="H4" s="308"/>
      <c r="I4" s="21"/>
      <c r="J4" s="21"/>
      <c r="K4" s="21"/>
      <c r="L4" s="21"/>
    </row>
    <row r="5" spans="1:41" ht="21" customHeight="1" thickBot="1" x14ac:dyDescent="0.5">
      <c r="A5" s="283" t="s">
        <v>359</v>
      </c>
      <c r="B5" s="469" t="str">
        <f>IF('Crynodeb Prosiect'!$C$5="","",'Crynodeb Prosiect'!$C$5)</f>
        <v/>
      </c>
      <c r="C5" s="469"/>
      <c r="D5" s="470"/>
      <c r="E5" s="308"/>
      <c r="F5" s="308"/>
      <c r="G5" s="308"/>
      <c r="H5" s="308"/>
      <c r="I5" s="21"/>
      <c r="J5" s="21"/>
      <c r="K5" s="21"/>
      <c r="L5" s="21"/>
    </row>
    <row r="6" spans="1:41" ht="21" customHeight="1" thickBot="1" x14ac:dyDescent="0.5">
      <c r="A6" s="283" t="s">
        <v>357</v>
      </c>
      <c r="B6" s="469" t="str">
        <f>IF('Crynodeb Prosiect'!$C$6="","",'Crynodeb Prosiect'!$C$6)</f>
        <v/>
      </c>
      <c r="C6" s="469"/>
      <c r="D6" s="470"/>
      <c r="E6" s="308"/>
      <c r="F6" s="308"/>
      <c r="G6" s="308"/>
      <c r="H6" s="308"/>
      <c r="I6" s="21"/>
      <c r="J6" s="21"/>
      <c r="K6" s="21"/>
      <c r="L6" s="21"/>
    </row>
    <row r="7" spans="1:41" ht="21" customHeight="1" thickBot="1" x14ac:dyDescent="0.5">
      <c r="A7" s="283" t="s">
        <v>358</v>
      </c>
      <c r="B7" s="469" t="str">
        <f>IF('Crynodeb Prosiect'!$C$7="","",'Crynodeb Prosiect'!$C$7)</f>
        <v/>
      </c>
      <c r="C7" s="469"/>
      <c r="D7" s="470"/>
      <c r="E7" s="308"/>
      <c r="F7" s="308"/>
      <c r="G7" s="308"/>
      <c r="H7" s="308"/>
      <c r="I7" s="21"/>
      <c r="J7" s="21"/>
      <c r="K7" s="21"/>
      <c r="L7" s="21"/>
    </row>
    <row r="8" spans="1:41" ht="19.5" customHeight="1" x14ac:dyDescent="0.45">
      <c r="A8" s="229"/>
      <c r="B8" s="230"/>
      <c r="C8" s="309"/>
      <c r="D8" s="309"/>
      <c r="E8" s="309"/>
      <c r="F8" s="309"/>
      <c r="G8" s="309"/>
      <c r="H8" s="309"/>
      <c r="I8" s="230"/>
      <c r="J8" s="231"/>
      <c r="K8" s="21"/>
      <c r="L8" s="231"/>
    </row>
    <row r="9" spans="1:41" ht="45" customHeight="1" x14ac:dyDescent="0.45">
      <c r="A9" s="487" t="s">
        <v>532</v>
      </c>
      <c r="B9" s="488"/>
      <c r="C9" s="488"/>
      <c r="D9" s="488"/>
      <c r="E9" s="488"/>
      <c r="F9" s="488"/>
      <c r="G9" s="488"/>
      <c r="H9" s="488"/>
      <c r="I9" s="488"/>
      <c r="J9" s="488"/>
      <c r="K9" s="488"/>
      <c r="L9" s="489"/>
    </row>
    <row r="10" spans="1:41" ht="15" customHeight="1" thickBot="1" x14ac:dyDescent="0.5">
      <c r="A10" s="295"/>
      <c r="B10" s="295"/>
      <c r="C10" s="312"/>
      <c r="D10" s="312"/>
      <c r="E10" s="312"/>
      <c r="F10" s="312"/>
      <c r="G10" s="312"/>
      <c r="H10" s="312"/>
      <c r="I10" s="295"/>
      <c r="J10" s="295"/>
      <c r="K10" s="295"/>
      <c r="L10" s="295"/>
    </row>
    <row r="11" spans="1:41" ht="20" customHeight="1" thickBot="1" x14ac:dyDescent="0.5">
      <c r="A11" s="21"/>
      <c r="B11" s="21"/>
      <c r="C11" s="497" t="s">
        <v>531</v>
      </c>
      <c r="D11" s="498"/>
      <c r="E11" s="498"/>
      <c r="F11" s="498"/>
      <c r="G11" s="498"/>
      <c r="H11" s="498"/>
      <c r="I11" s="499"/>
      <c r="J11" s="21"/>
      <c r="K11" s="21"/>
      <c r="L11" s="21"/>
    </row>
    <row r="12" spans="1:41" s="12" customFormat="1" ht="73.5" customHeight="1" x14ac:dyDescent="0.45">
      <c r="A12" s="13" t="s">
        <v>376</v>
      </c>
      <c r="B12" s="13" t="s">
        <v>533</v>
      </c>
      <c r="C12" s="313" t="s">
        <v>4</v>
      </c>
      <c r="D12" s="313" t="s">
        <v>524</v>
      </c>
      <c r="E12" s="313" t="s">
        <v>457</v>
      </c>
      <c r="F12" s="313" t="s">
        <v>7</v>
      </c>
      <c r="G12" s="313" t="s">
        <v>525</v>
      </c>
      <c r="H12" s="313" t="s">
        <v>526</v>
      </c>
      <c r="I12" s="313" t="s">
        <v>453</v>
      </c>
      <c r="J12" s="13" t="s">
        <v>527</v>
      </c>
      <c r="K12" s="13" t="s">
        <v>528</v>
      </c>
      <c r="L12" s="13" t="s">
        <v>529</v>
      </c>
    </row>
    <row r="13" spans="1:41" s="103" customFormat="1" ht="40" customHeight="1" x14ac:dyDescent="0.35">
      <c r="A13" s="232"/>
      <c r="B13" s="232"/>
      <c r="C13" s="311"/>
      <c r="D13" s="311"/>
      <c r="E13" s="311"/>
      <c r="F13" s="311"/>
      <c r="G13" s="311"/>
      <c r="H13" s="311"/>
      <c r="I13" s="240">
        <f t="shared" ref="I13:I30" si="0">SUM(C13:H13)</f>
        <v>0</v>
      </c>
      <c r="J13" s="241" t="str">
        <f>IF(B13="","",(VLOOKUP(B13,Measurements!$H$2:$I$62,2,FALSE)))</f>
        <v/>
      </c>
      <c r="K13" s="233"/>
      <c r="L13" s="233"/>
    </row>
    <row r="14" spans="1:41" s="103" customFormat="1" ht="40" customHeight="1" x14ac:dyDescent="0.35">
      <c r="A14" s="232"/>
      <c r="B14" s="232"/>
      <c r="C14" s="311"/>
      <c r="D14" s="311"/>
      <c r="E14" s="311"/>
      <c r="F14" s="311"/>
      <c r="G14" s="311"/>
      <c r="H14" s="311"/>
      <c r="I14" s="240">
        <f t="shared" si="0"/>
        <v>0</v>
      </c>
      <c r="J14" s="241" t="str">
        <f>IF(B14="","",(VLOOKUP(B14,Measurements!$H$2:$I$62,2,FALSE)))</f>
        <v/>
      </c>
      <c r="K14" s="233"/>
      <c r="L14" s="233"/>
    </row>
    <row r="15" spans="1:41" s="103" customFormat="1" ht="40" customHeight="1" x14ac:dyDescent="0.35">
      <c r="A15" s="232"/>
      <c r="B15" s="232"/>
      <c r="C15" s="311"/>
      <c r="D15" s="311"/>
      <c r="E15" s="311"/>
      <c r="F15" s="311"/>
      <c r="G15" s="311"/>
      <c r="H15" s="311"/>
      <c r="I15" s="240">
        <f t="shared" si="0"/>
        <v>0</v>
      </c>
      <c r="J15" s="241" t="str">
        <f>IF(B15="","",(VLOOKUP(B15,Measurements!$H$2:$I$62,2,FALSE)))</f>
        <v/>
      </c>
      <c r="K15" s="233"/>
      <c r="L15" s="233"/>
    </row>
    <row r="16" spans="1:41" s="103" customFormat="1" ht="40" customHeight="1" x14ac:dyDescent="0.35">
      <c r="A16" s="232"/>
      <c r="B16" s="232"/>
      <c r="C16" s="311"/>
      <c r="D16" s="311"/>
      <c r="E16" s="311"/>
      <c r="F16" s="311"/>
      <c r="G16" s="311"/>
      <c r="H16" s="311"/>
      <c r="I16" s="240">
        <f t="shared" si="0"/>
        <v>0</v>
      </c>
      <c r="J16" s="241" t="str">
        <f>IF(B16="","",(VLOOKUP(B16,Measurements!$H$2:$I$62,2,FALSE)))</f>
        <v/>
      </c>
      <c r="K16" s="233"/>
      <c r="L16" s="233"/>
    </row>
    <row r="17" spans="1:12" s="103" customFormat="1" ht="40" customHeight="1" x14ac:dyDescent="0.35">
      <c r="A17" s="232"/>
      <c r="B17" s="232"/>
      <c r="C17" s="311"/>
      <c r="D17" s="311"/>
      <c r="E17" s="311"/>
      <c r="F17" s="311"/>
      <c r="G17" s="311"/>
      <c r="H17" s="311"/>
      <c r="I17" s="240">
        <f t="shared" si="0"/>
        <v>0</v>
      </c>
      <c r="J17" s="241" t="str">
        <f>IF(B17="","",(VLOOKUP(B17,Measurements!$H$2:$I$62,2,FALSE)))</f>
        <v/>
      </c>
      <c r="K17" s="233"/>
      <c r="L17" s="233"/>
    </row>
    <row r="18" spans="1:12" s="103" customFormat="1" ht="40" customHeight="1" x14ac:dyDescent="0.35">
      <c r="A18" s="232"/>
      <c r="B18" s="232"/>
      <c r="C18" s="311"/>
      <c r="D18" s="311"/>
      <c r="E18" s="311"/>
      <c r="F18" s="311"/>
      <c r="G18" s="311"/>
      <c r="H18" s="311"/>
      <c r="I18" s="240">
        <f t="shared" si="0"/>
        <v>0</v>
      </c>
      <c r="J18" s="241" t="str">
        <f>IF(B18="","",(VLOOKUP(B18,Measurements!$H$2:$I$62,2,FALSE)))</f>
        <v/>
      </c>
      <c r="K18" s="233"/>
      <c r="L18" s="233"/>
    </row>
    <row r="19" spans="1:12" s="103" customFormat="1" ht="40" customHeight="1" x14ac:dyDescent="0.35">
      <c r="A19" s="232"/>
      <c r="B19" s="232"/>
      <c r="C19" s="311"/>
      <c r="D19" s="311"/>
      <c r="E19" s="311"/>
      <c r="F19" s="311"/>
      <c r="G19" s="311"/>
      <c r="H19" s="311"/>
      <c r="I19" s="240">
        <f t="shared" si="0"/>
        <v>0</v>
      </c>
      <c r="J19" s="241" t="str">
        <f>IF(B19="","",(VLOOKUP(B19,Measurements!$H$2:$I$62,2,FALSE)))</f>
        <v/>
      </c>
      <c r="K19" s="233"/>
      <c r="L19" s="233"/>
    </row>
    <row r="20" spans="1:12" s="103" customFormat="1" ht="40" customHeight="1" x14ac:dyDescent="0.35">
      <c r="A20" s="232"/>
      <c r="B20" s="232"/>
      <c r="C20" s="311"/>
      <c r="D20" s="311"/>
      <c r="E20" s="311"/>
      <c r="F20" s="311"/>
      <c r="G20" s="311"/>
      <c r="H20" s="311"/>
      <c r="I20" s="240">
        <f t="shared" si="0"/>
        <v>0</v>
      </c>
      <c r="J20" s="241" t="str">
        <f>IF(B20="","",(VLOOKUP(B20,Measurements!$H$2:$I$62,2,FALSE)))</f>
        <v/>
      </c>
      <c r="K20" s="233"/>
      <c r="L20" s="233"/>
    </row>
    <row r="21" spans="1:12" s="103" customFormat="1" ht="40" customHeight="1" x14ac:dyDescent="0.35">
      <c r="A21" s="232"/>
      <c r="B21" s="232"/>
      <c r="C21" s="311"/>
      <c r="D21" s="311"/>
      <c r="E21" s="311"/>
      <c r="F21" s="311"/>
      <c r="G21" s="311"/>
      <c r="H21" s="311"/>
      <c r="I21" s="240">
        <f t="shared" si="0"/>
        <v>0</v>
      </c>
      <c r="J21" s="241" t="str">
        <f>IF(B21="","",(VLOOKUP(B21,Measurements!$H$2:$I$62,2,FALSE)))</f>
        <v/>
      </c>
      <c r="K21" s="233"/>
      <c r="L21" s="233"/>
    </row>
    <row r="22" spans="1:12" s="103" customFormat="1" ht="40" customHeight="1" x14ac:dyDescent="0.35">
      <c r="A22" s="232"/>
      <c r="B22" s="232"/>
      <c r="C22" s="311"/>
      <c r="D22" s="311"/>
      <c r="E22" s="311"/>
      <c r="F22" s="311"/>
      <c r="G22" s="311"/>
      <c r="H22" s="311"/>
      <c r="I22" s="240">
        <f t="shared" si="0"/>
        <v>0</v>
      </c>
      <c r="J22" s="241" t="str">
        <f>IF(B22="","",(VLOOKUP(B22,Measurements!$H$2:$I$62,2,FALSE)))</f>
        <v/>
      </c>
      <c r="K22" s="233"/>
      <c r="L22" s="233"/>
    </row>
    <row r="23" spans="1:12" s="103" customFormat="1" ht="40" customHeight="1" x14ac:dyDescent="0.35">
      <c r="A23" s="232"/>
      <c r="B23" s="232"/>
      <c r="C23" s="311"/>
      <c r="D23" s="311"/>
      <c r="E23" s="311"/>
      <c r="F23" s="311"/>
      <c r="G23" s="311"/>
      <c r="H23" s="311"/>
      <c r="I23" s="240">
        <f t="shared" si="0"/>
        <v>0</v>
      </c>
      <c r="J23" s="241" t="str">
        <f>IF(B23="","",(VLOOKUP(B23,Measurements!$H$2:$I$62,2,FALSE)))</f>
        <v/>
      </c>
      <c r="K23" s="233"/>
      <c r="L23" s="233"/>
    </row>
    <row r="24" spans="1:12" s="103" customFormat="1" ht="40" customHeight="1" x14ac:dyDescent="0.35">
      <c r="A24" s="232"/>
      <c r="B24" s="232"/>
      <c r="C24" s="311"/>
      <c r="D24" s="311"/>
      <c r="E24" s="311"/>
      <c r="F24" s="311"/>
      <c r="G24" s="311"/>
      <c r="H24" s="311"/>
      <c r="I24" s="240">
        <f t="shared" si="0"/>
        <v>0</v>
      </c>
      <c r="J24" s="241" t="str">
        <f>IF(B24="","",(VLOOKUP(B24,Measurements!$H$2:$I$62,2,FALSE)))</f>
        <v/>
      </c>
      <c r="K24" s="233"/>
      <c r="L24" s="233"/>
    </row>
    <row r="25" spans="1:12" s="103" customFormat="1" ht="40" customHeight="1" x14ac:dyDescent="0.35">
      <c r="A25" s="232"/>
      <c r="B25" s="232"/>
      <c r="C25" s="311"/>
      <c r="D25" s="311"/>
      <c r="E25" s="311"/>
      <c r="F25" s="311"/>
      <c r="G25" s="311"/>
      <c r="H25" s="311"/>
      <c r="I25" s="240">
        <f t="shared" si="0"/>
        <v>0</v>
      </c>
      <c r="J25" s="241" t="str">
        <f>IF(B25="","",(VLOOKUP(B25,Measurements!$H$2:$I$62,2,FALSE)))</f>
        <v/>
      </c>
      <c r="K25" s="233"/>
      <c r="L25" s="233"/>
    </row>
    <row r="26" spans="1:12" s="103" customFormat="1" ht="40" customHeight="1" x14ac:dyDescent="0.35">
      <c r="A26" s="232"/>
      <c r="B26" s="232"/>
      <c r="C26" s="311"/>
      <c r="D26" s="311"/>
      <c r="E26" s="311"/>
      <c r="F26" s="311"/>
      <c r="G26" s="311"/>
      <c r="H26" s="311"/>
      <c r="I26" s="240">
        <f t="shared" si="0"/>
        <v>0</v>
      </c>
      <c r="J26" s="241" t="str">
        <f>IF(B26="","",(VLOOKUP(B26,Measurements!$H$2:$I$62,2,FALSE)))</f>
        <v/>
      </c>
      <c r="K26" s="233"/>
      <c r="L26" s="233"/>
    </row>
    <row r="27" spans="1:12" s="103" customFormat="1" ht="40" customHeight="1" x14ac:dyDescent="0.35">
      <c r="A27" s="232"/>
      <c r="B27" s="232"/>
      <c r="C27" s="311"/>
      <c r="D27" s="311"/>
      <c r="E27" s="311"/>
      <c r="F27" s="311"/>
      <c r="G27" s="311"/>
      <c r="H27" s="311"/>
      <c r="I27" s="240">
        <f t="shared" si="0"/>
        <v>0</v>
      </c>
      <c r="J27" s="241" t="str">
        <f>IF(B27="","",(VLOOKUP(B27,Measurements!$H$2:$I$62,2,FALSE)))</f>
        <v/>
      </c>
      <c r="K27" s="233"/>
      <c r="L27" s="233"/>
    </row>
    <row r="28" spans="1:12" s="103" customFormat="1" ht="40" customHeight="1" x14ac:dyDescent="0.35">
      <c r="A28" s="232"/>
      <c r="B28" s="232"/>
      <c r="C28" s="311"/>
      <c r="D28" s="311"/>
      <c r="E28" s="311"/>
      <c r="F28" s="311"/>
      <c r="G28" s="311"/>
      <c r="H28" s="311"/>
      <c r="I28" s="240">
        <f t="shared" si="0"/>
        <v>0</v>
      </c>
      <c r="J28" s="241" t="str">
        <f>IF(B28="","",(VLOOKUP(B28,Measurements!$H$2:$I$62,2,FALSE)))</f>
        <v/>
      </c>
      <c r="K28" s="233"/>
      <c r="L28" s="233"/>
    </row>
    <row r="29" spans="1:12" s="103" customFormat="1" ht="40" customHeight="1" x14ac:dyDescent="0.35">
      <c r="A29" s="232"/>
      <c r="B29" s="232"/>
      <c r="C29" s="311"/>
      <c r="D29" s="311"/>
      <c r="E29" s="311"/>
      <c r="F29" s="311"/>
      <c r="G29" s="311"/>
      <c r="H29" s="311"/>
      <c r="I29" s="240">
        <f t="shared" si="0"/>
        <v>0</v>
      </c>
      <c r="J29" s="241" t="str">
        <f>IF(B29="","",(VLOOKUP(B29,Measurements!$H$2:$I$62,2,FALSE)))</f>
        <v/>
      </c>
      <c r="K29" s="233"/>
      <c r="L29" s="233"/>
    </row>
    <row r="30" spans="1:12" s="103" customFormat="1" ht="40" customHeight="1" x14ac:dyDescent="0.35">
      <c r="A30" s="232"/>
      <c r="B30" s="232"/>
      <c r="C30" s="311"/>
      <c r="D30" s="311"/>
      <c r="E30" s="311"/>
      <c r="F30" s="311"/>
      <c r="G30" s="311"/>
      <c r="H30" s="311"/>
      <c r="I30" s="240">
        <f t="shared" si="0"/>
        <v>0</v>
      </c>
      <c r="J30" s="241" t="str">
        <f>IF(B30="","",(VLOOKUP(B30,Measurements!$H$2:$I$62,2,FALSE)))</f>
        <v/>
      </c>
      <c r="K30" s="233"/>
      <c r="L30" s="233"/>
    </row>
    <row r="31" spans="1:12" ht="15" customHeight="1" x14ac:dyDescent="0.45"/>
    <row r="32" spans="1:12" x14ac:dyDescent="0.45">
      <c r="A32" s="379" t="s">
        <v>535</v>
      </c>
    </row>
  </sheetData>
  <sheetProtection algorithmName="SHA-512" hashValue="J9nu1w++Na1RdidN8Bw1Xt47Xj4Rh5Rer5CJZJkmiozVbkNxsX0f/u0B7sjUKWlsv9BCCXxK2Lk+UBuyubWbGQ==" saltValue="Q4tIn++6gy6Fkkp8jO5FHw==" spinCount="100000" sheet="1" formatCells="0" formatColumns="0" formatRows="0" insertColumns="0" insertRows="0" selectLockedCells="1"/>
  <mergeCells count="7">
    <mergeCell ref="A2:L2"/>
    <mergeCell ref="C11:I11"/>
    <mergeCell ref="A3:L3"/>
    <mergeCell ref="A9:L9"/>
    <mergeCell ref="B5:D5"/>
    <mergeCell ref="B6:D6"/>
    <mergeCell ref="B7:D7"/>
  </mergeCell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F7906F27-E940-44B5-962A-A2B7C3E985F4}">
          <x14:formula1>
            <xm:f>'Outcomes Filter list'!$B$4:$B$31</xm:f>
          </x14:formula1>
          <xm:sqref>B13</xm:sqref>
        </x14:dataValidation>
        <x14:dataValidation type="list" allowBlank="1" showInputMessage="1" showErrorMessage="1" xr:uid="{2FC6A9E6-9C49-4751-BF8F-BB7046B22112}">
          <x14:formula1>
            <xm:f>'Outcomes Filter list'!$C$4:$C$31</xm:f>
          </x14:formula1>
          <xm:sqref>B14</xm:sqref>
        </x14:dataValidation>
        <x14:dataValidation type="list" allowBlank="1" showInputMessage="1" showErrorMessage="1" xr:uid="{616787DE-F873-407A-AD5D-9A5E4F5D9B3B}">
          <x14:formula1>
            <xm:f>'Outcomes Filter list'!$D$4:$D$31</xm:f>
          </x14:formula1>
          <xm:sqref>B15</xm:sqref>
        </x14:dataValidation>
        <x14:dataValidation type="list" allowBlank="1" showInputMessage="1" showErrorMessage="1" xr:uid="{BD7A7FBD-287D-4FF2-A673-31346B4F431B}">
          <x14:formula1>
            <xm:f>'Outcomes Filter list'!$E$4:$E$31</xm:f>
          </x14:formula1>
          <xm:sqref>B16</xm:sqref>
        </x14:dataValidation>
        <x14:dataValidation type="list" allowBlank="1" showInputMessage="1" showErrorMessage="1" xr:uid="{06B8B168-BCFB-430D-8DA5-A42DAECEA444}">
          <x14:formula1>
            <xm:f>'Outcomes Filter list'!$F$4:$F$31</xm:f>
          </x14:formula1>
          <xm:sqref>B17</xm:sqref>
        </x14:dataValidation>
        <x14:dataValidation type="list" allowBlank="1" showInputMessage="1" showErrorMessage="1" xr:uid="{E2B89CE8-444C-4001-BEBC-6E2DA668586F}">
          <x14:formula1>
            <xm:f>'Outcomes Filter list'!$G$4:$G$31</xm:f>
          </x14:formula1>
          <xm:sqref>B18</xm:sqref>
        </x14:dataValidation>
        <x14:dataValidation type="list" allowBlank="1" showInputMessage="1" showErrorMessage="1" xr:uid="{177B96C8-F564-479F-A371-8C590F0EC592}">
          <x14:formula1>
            <xm:f>'Outcomes Filter list'!$H$4:$H$31</xm:f>
          </x14:formula1>
          <xm:sqref>B19</xm:sqref>
        </x14:dataValidation>
        <x14:dataValidation type="list" allowBlank="1" showInputMessage="1" showErrorMessage="1" xr:uid="{EAD3D86E-4CC7-4031-B317-4F8DCDA692A0}">
          <x14:formula1>
            <xm:f>'Outcomes Filter list'!$I$4:$I$31</xm:f>
          </x14:formula1>
          <xm:sqref>B20</xm:sqref>
        </x14:dataValidation>
        <x14:dataValidation type="list" allowBlank="1" showInputMessage="1" showErrorMessage="1" xr:uid="{D09AC3E5-18A8-494A-8A88-59257C9AF6C4}">
          <x14:formula1>
            <xm:f>'Outcomes Filter list'!$J$4:$J$31</xm:f>
          </x14:formula1>
          <xm:sqref>B21</xm:sqref>
        </x14:dataValidation>
        <x14:dataValidation type="list" allowBlank="1" showInputMessage="1" showErrorMessage="1" xr:uid="{06C207B4-B7A1-4E1E-9EDD-6A637DD86E13}">
          <x14:formula1>
            <xm:f>'Outcomes Filter list'!$K$4:$K$31</xm:f>
          </x14:formula1>
          <xm:sqref>B22</xm:sqref>
        </x14:dataValidation>
        <x14:dataValidation type="list" allowBlank="1" showInputMessage="1" showErrorMessage="1" xr:uid="{FACFAEF8-2715-466C-B8C2-51528AFC5D5A}">
          <x14:formula1>
            <xm:f>'Outcomes Filter list'!$L$4:$L$31</xm:f>
          </x14:formula1>
          <xm:sqref>B23</xm:sqref>
        </x14:dataValidation>
        <x14:dataValidation type="list" allowBlank="1" showInputMessage="1" showErrorMessage="1" xr:uid="{7B73A9ED-8E12-4674-9F2D-D57B10E307D5}">
          <x14:formula1>
            <xm:f>'Outcomes Filter list'!$M$4:$M$31</xm:f>
          </x14:formula1>
          <xm:sqref>B24</xm:sqref>
        </x14:dataValidation>
        <x14:dataValidation type="list" allowBlank="1" showInputMessage="1" showErrorMessage="1" xr:uid="{88B5B56D-A5C2-4FD5-BB07-0F19134B2E82}">
          <x14:formula1>
            <xm:f>'Outcomes Filter list'!$N$4:$N$31</xm:f>
          </x14:formula1>
          <xm:sqref>B25</xm:sqref>
        </x14:dataValidation>
        <x14:dataValidation type="list" allowBlank="1" showInputMessage="1" showErrorMessage="1" xr:uid="{36E39553-DAED-40A2-A581-C7CEEA6C8F40}">
          <x14:formula1>
            <xm:f>'Outcomes Filter list'!$O$4:$O$31</xm:f>
          </x14:formula1>
          <xm:sqref>B26</xm:sqref>
        </x14:dataValidation>
        <x14:dataValidation type="list" allowBlank="1" showInputMessage="1" showErrorMessage="1" xr:uid="{CB2246E0-4223-491A-A197-D4D6CFA22093}">
          <x14:formula1>
            <xm:f>'Outcomes Filter list'!$P$4:$P$31</xm:f>
          </x14:formula1>
          <xm:sqref>B27</xm:sqref>
        </x14:dataValidation>
        <x14:dataValidation type="list" allowBlank="1" showInputMessage="1" showErrorMessage="1" xr:uid="{CCD9E336-C1AF-41E2-A972-056A61F86324}">
          <x14:formula1>
            <xm:f>'Outcomes Filter list'!$Q$4:$Q$31</xm:f>
          </x14:formula1>
          <xm:sqref>B28</xm:sqref>
        </x14:dataValidation>
        <x14:dataValidation type="list" allowBlank="1" showInputMessage="1" showErrorMessage="1" xr:uid="{8801D4D3-DFA2-445A-A210-9AC05C97EEBF}">
          <x14:formula1>
            <xm:f>'Outcomes Filter list'!$R$4:$R$31</xm:f>
          </x14:formula1>
          <xm:sqref>B29</xm:sqref>
        </x14:dataValidation>
        <x14:dataValidation type="list" allowBlank="1" showInputMessage="1" showErrorMessage="1" xr:uid="{96EF2957-D882-46BC-94BF-30640099E6F2}">
          <x14:formula1>
            <xm:f>'Outcomes Filter list'!$S$4:$S$31</xm:f>
          </x14:formula1>
          <xm:sqref>B30</xm:sqref>
        </x14:dataValidation>
        <x14:dataValidation type="list" allowBlank="1" showInputMessage="1" showErrorMessage="1" xr:uid="{2E7E6CCE-F4ED-44B9-A2BC-3906FD1508B4}">
          <x14:formula1>
            <xm:f>'Ymyriadau SPF'!$B$12:$B$42</xm:f>
          </x14:formula1>
          <xm:sqref>A13:A30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E204-BBA8-4482-B08D-A617BCCA607A}">
  <sheetPr>
    <tabColor rgb="FFFF0000"/>
  </sheetPr>
  <dimension ref="A1:S32"/>
  <sheetViews>
    <sheetView workbookViewId="0"/>
  </sheetViews>
  <sheetFormatPr defaultRowHeight="14.5" x14ac:dyDescent="0.35"/>
  <cols>
    <col min="2" max="5" width="22.81640625" customWidth="1"/>
  </cols>
  <sheetData>
    <row r="1" spans="1:19" x14ac:dyDescent="0.35">
      <c r="B1" t="s">
        <v>11</v>
      </c>
    </row>
    <row r="2" spans="1:19" x14ac:dyDescent="0.35">
      <c r="B2" t="s">
        <v>338</v>
      </c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  <c r="P2" t="s">
        <v>352</v>
      </c>
      <c r="Q2" t="s">
        <v>353</v>
      </c>
      <c r="R2" t="s">
        <v>354</v>
      </c>
      <c r="S2" t="s">
        <v>355</v>
      </c>
    </row>
    <row r="3" spans="1:19" s="317" customFormat="1" x14ac:dyDescent="0.35">
      <c r="B3" s="317" t="str">
        <f>IF('Canlyniadau SPF'!$A13="","",VLOOKUP('Canlyniadau SPF'!$A13,Outputs!$I$3:$J$55,2,FALSE))</f>
        <v/>
      </c>
      <c r="C3" s="317" t="str">
        <f>IF('Canlyniadau SPF'!$A14="","",VLOOKUP('Canlyniadau SPF'!$A14,Outputs!$I$3:$J$55,2,FALSE))</f>
        <v/>
      </c>
      <c r="D3" s="317" t="str">
        <f>IF('Canlyniadau SPF'!$A15="","",VLOOKUP('Canlyniadau SPF'!$A15,Outputs!$I$3:$J$55,2,FALSE))</f>
        <v/>
      </c>
      <c r="E3" s="317" t="str">
        <f>IF('Canlyniadau SPF'!$A16="","",VLOOKUP('Canlyniadau SPF'!$A16,Outputs!$I$3:$J$55,2,FALSE))</f>
        <v/>
      </c>
      <c r="F3" s="317" t="str">
        <f>IF('Canlyniadau SPF'!$A17="","",VLOOKUP('Canlyniadau SPF'!$A17,Outputs!$I$3:$J$55,2,FALSE))</f>
        <v/>
      </c>
      <c r="G3" s="317" t="str">
        <f>IF('Canlyniadau SPF'!$A18="","",VLOOKUP('Canlyniadau SPF'!$A18,Outputs!$I$3:$J$55,2,FALSE))</f>
        <v/>
      </c>
      <c r="H3" s="317" t="str">
        <f>IF('Canlyniadau SPF'!$A19="","",VLOOKUP('Canlyniadau SPF'!$A19,Outputs!$I$3:$J$55,2,FALSE))</f>
        <v/>
      </c>
      <c r="I3" s="317" t="str">
        <f>IF('Canlyniadau SPF'!$A20="","",VLOOKUP('Canlyniadau SPF'!$A20,Outputs!$I$3:$J$55,2,FALSE))</f>
        <v/>
      </c>
      <c r="J3" s="317" t="str">
        <f>IF('Canlyniadau SPF'!$A21="","",VLOOKUP('Canlyniadau SPF'!$A21,Outputs!$I$3:$J$55,2,FALSE))</f>
        <v/>
      </c>
      <c r="K3" s="317" t="str">
        <f>IF('Canlyniadau SPF'!$A22="","",VLOOKUP('Canlyniadau SPF'!$A22,Outputs!$I$3:$J$55,2,FALSE))</f>
        <v/>
      </c>
      <c r="L3" s="317" t="str">
        <f>IF('Canlyniadau SPF'!$A23="","",VLOOKUP('Canlyniadau SPF'!$A23,Outputs!$I$3:$J$55,2,FALSE))</f>
        <v/>
      </c>
      <c r="M3" s="317" t="str">
        <f>IF('Canlyniadau SPF'!$A24="","",VLOOKUP('Canlyniadau SPF'!$A24,Outputs!$I$3:$J$55,2,FALSE))</f>
        <v/>
      </c>
      <c r="N3" s="317" t="str">
        <f>IF('Canlyniadau SPF'!$A25="","",VLOOKUP('Canlyniadau SPF'!$A25,Outputs!$I$3:$J$55,2,FALSE))</f>
        <v/>
      </c>
      <c r="O3" s="317" t="str">
        <f>IF('Canlyniadau SPF'!$A26="","",VLOOKUP('Canlyniadau SPF'!$A26,Outputs!$I$3:$J$55,2,FALSE))</f>
        <v/>
      </c>
      <c r="P3" s="317" t="str">
        <f>IF('Canlyniadau SPF'!$A27="","",VLOOKUP('Canlyniadau SPF'!$A27,Outputs!$I$3:$J$55,2,FALSE))</f>
        <v/>
      </c>
      <c r="Q3" s="317" t="str">
        <f>IF('Canlyniadau SPF'!$A28="","",VLOOKUP('Canlyniadau SPF'!$A28,Outputs!$I$3:$J$55,2,FALSE))</f>
        <v/>
      </c>
      <c r="R3" s="317" t="str">
        <f>IF('Canlyniadau SPF'!$A29="","",VLOOKUP('Canlyniadau SPF'!$A29,Outputs!$I$3:$J$55,2,FALSE))</f>
        <v/>
      </c>
      <c r="S3" s="317" t="str">
        <f>IF('Canlyniadau SPF'!$A30="","",VLOOKUP('Canlyniadau SPF'!$A30,Outputs!$I$3:$J$55,2,FALSE))</f>
        <v/>
      </c>
    </row>
    <row r="4" spans="1:19" s="317" customFormat="1" x14ac:dyDescent="0.35"/>
    <row r="5" spans="1:19" x14ac:dyDescent="0.35">
      <c r="A5" s="318">
        <v>3</v>
      </c>
      <c r="B5" t="str">
        <f>IF(B$3="Cefnogi Busnesau Lleol",Outcomes!$A3,IF(B$3="Cymunedau &amp; Lle",Outcomes!$B3,IF(B$3="Pobl &amp; Sgiliau",Outcomes!$C3,IF(B$3="Lluosi",Outcomes!$D3,""))))</f>
        <v/>
      </c>
      <c r="C5" t="str">
        <f>IF(C$3="Cefnogi Busnesau Lleol",Outcomes!$A3,IF(C$3="Cymunedau &amp; Lle",Outcomes!$B3,IF(C$3="Pobl &amp; Sgiliau",Outcomes!$C3,IF(C$3="Lluosi",Outcomes!$D3,""))))</f>
        <v/>
      </c>
      <c r="D5" t="str">
        <f>IF(D$3="Cefnogi Busnesau Lleol",Outcomes!$A3,IF(D$3="Cymunedau &amp; Lle",Outcomes!$B3,IF(D$3="Pobl &amp; Sgiliau",Outcomes!$C3,IF(D$3="Lluosi",Outcomes!$D3,""))))</f>
        <v/>
      </c>
      <c r="E5" t="str">
        <f>IF(E$3="Cefnogi Busnesau Lleol",Outcomes!$A3,IF(E$3="Cymunedau &amp; Lle",Outcomes!$B3,IF(E$3="Pobl &amp; Sgiliau",Outcomes!$C3,IF(E$3="Lluosi",Outcomes!$D3,""))))</f>
        <v/>
      </c>
      <c r="F5" t="str">
        <f>IF(F$3="Cefnogi Busnesau Lleol",Outcomes!$A3,IF(F$3="Cymunedau &amp; Lle",Outcomes!$B3,IF(F$3="Pobl &amp; Sgiliau",Outcomes!$C3,IF(F$3="Lluosi",Outcomes!$D3,""))))</f>
        <v/>
      </c>
      <c r="G5" t="str">
        <f>IF(G$3="Cefnogi Busnesau Lleol",Outcomes!$A3,IF(G$3="Cymunedau &amp; Lle",Outcomes!$B3,IF(G$3="Pobl &amp; Sgiliau",Outcomes!$C3,IF(G$3="Lluosi",Outcomes!$D3,""))))</f>
        <v/>
      </c>
      <c r="H5" t="str">
        <f>IF(H$3="Cefnogi Busnesau Lleol",Outcomes!$A3,IF(H$3="Cymunedau &amp; Lle",Outcomes!$B3,IF(H$3="Pobl &amp; Sgiliau",Outcomes!$C3,IF(H$3="Lluosi",Outcomes!$D3,""))))</f>
        <v/>
      </c>
      <c r="I5" t="str">
        <f>IF(I$3="Cefnogi Busnesau Lleol",Outcomes!$A3,IF(I$3="Cymunedau &amp; Lle",Outcomes!$B3,IF(I$3="Pobl &amp; Sgiliau",Outcomes!$C3,IF(I$3="Lluosi",Outcomes!$D3,""))))</f>
        <v/>
      </c>
      <c r="J5" t="str">
        <f>IF(J$3="Cefnogi Busnesau Lleol",Outcomes!$A3,IF(J$3="Cymunedau &amp; Lle",Outcomes!$B3,IF(J$3="Pobl &amp; Sgiliau",Outcomes!$C3,IF(J$3="Lluosi",Outcomes!$D3,""))))</f>
        <v/>
      </c>
      <c r="K5" t="str">
        <f>IF(K$3="Cefnogi Busnesau Lleol",Outcomes!$A3,IF(K$3="Cymunedau &amp; Lle",Outcomes!$B3,IF(K$3="Pobl &amp; Sgiliau",Outcomes!$C3,IF(K$3="Lluosi",Outcomes!$D3,""))))</f>
        <v/>
      </c>
      <c r="L5" t="str">
        <f>IF(L$3="Cefnogi Busnesau Lleol",Outcomes!$A3,IF(L$3="Cymunedau &amp; Lle",Outcomes!$B3,IF(L$3="Pobl &amp; Sgiliau",Outcomes!$C3,IF(L$3="Lluosi",Outcomes!$D3,""))))</f>
        <v/>
      </c>
      <c r="M5" t="str">
        <f>IF(M$3="Cefnogi Busnesau Lleol",Outcomes!$A3,IF(M$3="Cymunedau &amp; Lle",Outcomes!$B3,IF(M$3="Pobl &amp; Sgiliau",Outcomes!$C3,IF(M$3="Lluosi",Outcomes!$D3,""))))</f>
        <v/>
      </c>
      <c r="N5" t="str">
        <f>IF(N$3="Cefnogi Busnesau Lleol",Outcomes!$A3,IF(N$3="Cymunedau &amp; Lle",Outcomes!$B3,IF(N$3="Pobl &amp; Sgiliau",Outcomes!$C3,IF(N$3="Lluosi",Outcomes!$D3,""))))</f>
        <v/>
      </c>
      <c r="O5" t="str">
        <f>IF(O$3="Cefnogi Busnesau Lleol",Outcomes!$A3,IF(O$3="Cymunedau &amp; Lle",Outcomes!$B3,IF(O$3="Pobl &amp; Sgiliau",Outcomes!$C3,IF(O$3="Lluosi",Outcomes!$D3,""))))</f>
        <v/>
      </c>
      <c r="P5" t="str">
        <f>IF(P$3="Cefnogi Busnesau Lleol",Outcomes!$A3,IF(P$3="Cymunedau &amp; Lle",Outcomes!$B3,IF(P$3="Pobl &amp; Sgiliau",Outcomes!$C3,IF(P$3="Lluosi",Outcomes!$D3,""))))</f>
        <v/>
      </c>
      <c r="Q5" t="str">
        <f>IF(Q$3="Cefnogi Busnesau Lleol",Outcomes!$A3,IF(Q$3="Cymunedau &amp; Lle",Outcomes!$B3,IF(Q$3="Pobl &amp; Sgiliau",Outcomes!$C3,IF(Q$3="Lluosi",Outcomes!$D3,""))))</f>
        <v/>
      </c>
      <c r="R5" t="str">
        <f>IF(R$3="Cefnogi Busnesau Lleol",Outcomes!$A3,IF(R$3="Cymunedau &amp; Lle",Outcomes!$B3,IF(R$3="Pobl &amp; Sgiliau",Outcomes!$C3,IF(R$3="Lluosi",Outcomes!$D3,""))))</f>
        <v/>
      </c>
      <c r="S5" t="str">
        <f>IF(S$3="Cefnogi Busnesau Lleol",Outcomes!$A3,IF(S$3="Cymunedau &amp; Lle",Outcomes!$B3,IF(S$3="Pobl &amp; Sgiliau",Outcomes!$C3,IF(S$3="Lluosi",Outcomes!$D3,""))))</f>
        <v/>
      </c>
    </row>
    <row r="6" spans="1:19" x14ac:dyDescent="0.35">
      <c r="A6" s="318">
        <v>4</v>
      </c>
      <c r="B6" t="str">
        <f>IF(B$3="Cefnogi Busnesau Lleol",Outcomes!$A4,IF(B$3="Cymunedau &amp; Lle",Outcomes!$B4,IF(B$3="Pobl &amp; Sgiliau",Outcomes!$C4,IF(B$3="Lluosi",Outcomes!$D4,""))))</f>
        <v/>
      </c>
      <c r="C6" t="str">
        <f>IF(C$3="Cefnogi Busnesau Lleol",Outcomes!$A4,IF(C$3="Cymunedau &amp; Lle",Outcomes!$B4,IF(C$3="Pobl &amp; Sgiliau",Outcomes!$C4,IF(C$3="Lluosi",Outcomes!$D4,""))))</f>
        <v/>
      </c>
      <c r="D6" t="str">
        <f>IF(D$3="Cefnogi Busnesau Lleol",Outcomes!$A4,IF(D$3="Cymunedau &amp; Lle",Outcomes!$B4,IF(D$3="Pobl &amp; Sgiliau",Outcomes!$C4,IF(D$3="Lluosi",Outcomes!$D4,""))))</f>
        <v/>
      </c>
      <c r="E6" t="str">
        <f>IF(E$3="Cefnogi Busnesau Lleol",Outcomes!$A4,IF(E$3="Cymunedau &amp; Lle",Outcomes!$B4,IF(E$3="Pobl &amp; Sgiliau",Outcomes!$C4,IF(E$3="Lluosi",Outcomes!$D4,""))))</f>
        <v/>
      </c>
      <c r="F6" t="str">
        <f>IF(F$3="Cefnogi Busnesau Lleol",Outcomes!$A4,IF(F$3="Cymunedau &amp; Lle",Outcomes!$B4,IF(F$3="Pobl &amp; Sgiliau",Outcomes!$C4,IF(F$3="Lluosi",Outcomes!$D4,""))))</f>
        <v/>
      </c>
      <c r="G6" t="str">
        <f>IF(G$3="Cefnogi Busnesau Lleol",Outcomes!$A4,IF(G$3="Cymunedau &amp; Lle",Outcomes!$B4,IF(G$3="Pobl &amp; Sgiliau",Outcomes!$C4,IF(G$3="Lluosi",Outcomes!$D4,""))))</f>
        <v/>
      </c>
      <c r="H6" t="str">
        <f>IF(H$3="Cefnogi Busnesau Lleol",Outcomes!$A4,IF(H$3="Cymunedau &amp; Lle",Outcomes!$B4,IF(H$3="Pobl &amp; Sgiliau",Outcomes!$C4,IF(H$3="Lluosi",Outcomes!$D4,""))))</f>
        <v/>
      </c>
      <c r="I6" t="str">
        <f>IF(I$3="Cefnogi Busnesau Lleol",Outcomes!$A4,IF(I$3="Cymunedau &amp; Lle",Outcomes!$B4,IF(I$3="Pobl &amp; Sgiliau",Outcomes!$C4,IF(I$3="Lluosi",Outcomes!$D4,""))))</f>
        <v/>
      </c>
      <c r="J6" t="str">
        <f>IF(J$3="Cefnogi Busnesau Lleol",Outcomes!$A4,IF(J$3="Cymunedau &amp; Lle",Outcomes!$B4,IF(J$3="Pobl &amp; Sgiliau",Outcomes!$C4,IF(J$3="Lluosi",Outcomes!$D4,""))))</f>
        <v/>
      </c>
      <c r="K6" t="str">
        <f>IF(K$3="Cefnogi Busnesau Lleol",Outcomes!$A4,IF(K$3="Cymunedau &amp; Lle",Outcomes!$B4,IF(K$3="Pobl &amp; Sgiliau",Outcomes!$C4,IF(K$3="Lluosi",Outcomes!$D4,""))))</f>
        <v/>
      </c>
      <c r="L6" t="str">
        <f>IF(L$3="Cefnogi Busnesau Lleol",Outcomes!$A4,IF(L$3="Cymunedau &amp; Lle",Outcomes!$B4,IF(L$3="Pobl &amp; Sgiliau",Outcomes!$C4,IF(L$3="Lluosi",Outcomes!$D4,""))))</f>
        <v/>
      </c>
      <c r="M6" t="str">
        <f>IF(M$3="Cefnogi Busnesau Lleol",Outcomes!$A4,IF(M$3="Cymunedau &amp; Lle",Outcomes!$B4,IF(M$3="Pobl &amp; Sgiliau",Outcomes!$C4,IF(M$3="Lluosi",Outcomes!$D4,""))))</f>
        <v/>
      </c>
      <c r="N6" t="str">
        <f>IF(N$3="Cefnogi Busnesau Lleol",Outcomes!$A4,IF(N$3="Cymunedau &amp; Lle",Outcomes!$B4,IF(N$3="Pobl &amp; Sgiliau",Outcomes!$C4,IF(N$3="Lluosi",Outcomes!$D4,""))))</f>
        <v/>
      </c>
      <c r="O6" t="str">
        <f>IF(O$3="Cefnogi Busnesau Lleol",Outcomes!$A4,IF(O$3="Cymunedau &amp; Lle",Outcomes!$B4,IF(O$3="Pobl &amp; Sgiliau",Outcomes!$C4,IF(O$3="Lluosi",Outcomes!$D4,""))))</f>
        <v/>
      </c>
      <c r="P6" t="str">
        <f>IF(P$3="Cefnogi Busnesau Lleol",Outcomes!$A4,IF(P$3="Cymunedau &amp; Lle",Outcomes!$B4,IF(P$3="Pobl &amp; Sgiliau",Outcomes!$C4,IF(P$3="Lluosi",Outcomes!$D4,""))))</f>
        <v/>
      </c>
      <c r="Q6" t="str">
        <f>IF(Q$3="Cefnogi Busnesau Lleol",Outcomes!$A4,IF(Q$3="Cymunedau &amp; Lle",Outcomes!$B4,IF(Q$3="Pobl &amp; Sgiliau",Outcomes!$C4,IF(Q$3="Lluosi",Outcomes!$D4,""))))</f>
        <v/>
      </c>
      <c r="R6" t="str">
        <f>IF(R$3="Cefnogi Busnesau Lleol",Outcomes!$A4,IF(R$3="Cymunedau &amp; Lle",Outcomes!$B4,IF(R$3="Pobl &amp; Sgiliau",Outcomes!$C4,IF(R$3="Lluosi",Outcomes!$D4,""))))</f>
        <v/>
      </c>
      <c r="S6" t="str">
        <f>IF(S$3="Cefnogi Busnesau Lleol",Outcomes!$A4,IF(S$3="Cymunedau &amp; Lle",Outcomes!$B4,IF(S$3="Pobl &amp; Sgiliau",Outcomes!$C4,IF(S$3="Lluosi",Outcomes!$D4,""))))</f>
        <v/>
      </c>
    </row>
    <row r="7" spans="1:19" x14ac:dyDescent="0.35">
      <c r="A7" s="318">
        <v>5</v>
      </c>
      <c r="B7" t="str">
        <f>IF(B$3="Cefnogi Busnesau Lleol",Outcomes!$A5,IF(B$3="Cymunedau &amp; Lle",Outcomes!$B5,IF(B$3="Pobl &amp; Sgiliau",Outcomes!$C5,"")))</f>
        <v/>
      </c>
      <c r="C7" t="str">
        <f>IF(C$3="Cefnogi Busnesau Lleol",Outcomes!$A5,IF(C$3="Cymunedau &amp; Lle",Outcomes!$B5,IF(C$3="Pobl &amp; Sgiliau",Outcomes!$C5,"")))</f>
        <v/>
      </c>
      <c r="D7" t="str">
        <f>IF(D$3="Cefnogi Busnesau Lleol",Outcomes!$A5,IF(D$3="Cymunedau &amp; Lle",Outcomes!$B5,IF(D$3="Pobl &amp; Sgiliau",Outcomes!$C5,"")))</f>
        <v/>
      </c>
      <c r="E7" t="str">
        <f>IF(E$3="Cefnogi Busnesau Lleol",Outcomes!$A5,IF(E$3="Cymunedau &amp; Lle",Outcomes!$B5,IF(E$3="Pobl &amp; Sgiliau",Outcomes!$C5,"")))</f>
        <v/>
      </c>
      <c r="F7" t="str">
        <f>IF(F$3="Cefnogi Busnesau Lleol",Outcomes!$A5,IF(F$3="Cymunedau &amp; Lle",Outcomes!$B5,IF(F$3="Pobl &amp; Sgiliau",Outcomes!$C5,"")))</f>
        <v/>
      </c>
      <c r="G7" t="str">
        <f>IF(G$3="Cefnogi Busnesau Lleol",Outcomes!$A5,IF(G$3="Cymunedau &amp; Lle",Outcomes!$B5,IF(G$3="Pobl &amp; Sgiliau",Outcomes!$C5,"")))</f>
        <v/>
      </c>
      <c r="H7" t="str">
        <f>IF(H$3="Cefnogi Busnesau Lleol",Outcomes!$A5,IF(H$3="Cymunedau &amp; Lle",Outcomes!$B5,IF(H$3="Pobl &amp; Sgiliau",Outcomes!$C5,"")))</f>
        <v/>
      </c>
      <c r="I7" t="str">
        <f>IF(I$3="Cefnogi Busnesau Lleol",Outcomes!$A5,IF(I$3="Cymunedau &amp; Lle",Outcomes!$B5,IF(I$3="Pobl &amp; Sgiliau",Outcomes!$C5,"")))</f>
        <v/>
      </c>
      <c r="J7" t="str">
        <f>IF(J$3="Cefnogi Busnesau Lleol",Outcomes!$A5,IF(J$3="Cymunedau &amp; Lle",Outcomes!$B5,IF(J$3="Pobl &amp; Sgiliau",Outcomes!$C5,"")))</f>
        <v/>
      </c>
      <c r="K7" t="str">
        <f>IF(K$3="Cefnogi Busnesau Lleol",Outcomes!$A5,IF(K$3="Cymunedau &amp; Lle",Outcomes!$B5,IF(K$3="Pobl &amp; Sgiliau",Outcomes!$C5,"")))</f>
        <v/>
      </c>
      <c r="L7" t="str">
        <f>IF(L$3="Cefnogi Busnesau Lleol",Outcomes!$A5,IF(L$3="Cymunedau &amp; Lle",Outcomes!$B5,IF(L$3="Pobl &amp; Sgiliau",Outcomes!$C5,"")))</f>
        <v/>
      </c>
      <c r="M7" t="str">
        <f>IF(M$3="Cefnogi Busnesau Lleol",Outcomes!$A5,IF(M$3="Cymunedau &amp; Lle",Outcomes!$B5,IF(M$3="Pobl &amp; Sgiliau",Outcomes!$C5,"")))</f>
        <v/>
      </c>
      <c r="N7" t="str">
        <f>IF(N$3="Cefnogi Busnesau Lleol",Outcomes!$A5,IF(N$3="Cymunedau &amp; Lle",Outcomes!$B5,IF(N$3="Pobl &amp; Sgiliau",Outcomes!$C5,"")))</f>
        <v/>
      </c>
      <c r="O7" t="str">
        <f>IF(O$3="Cefnogi Busnesau Lleol",Outcomes!$A5,IF(O$3="Cymunedau &amp; Lle",Outcomes!$B5,IF(O$3="Pobl &amp; Sgiliau",Outcomes!$C5,"")))</f>
        <v/>
      </c>
      <c r="P7" t="str">
        <f>IF(P$3="Cefnogi Busnesau Lleol",Outcomes!$A5,IF(P$3="Cymunedau &amp; Lle",Outcomes!$B5,IF(P$3="Pobl &amp; Sgiliau",Outcomes!$C5,"")))</f>
        <v/>
      </c>
      <c r="Q7" t="str">
        <f>IF(Q$3="Cefnogi Busnesau Lleol",Outcomes!$A5,IF(Q$3="Cymunedau &amp; Lle",Outcomes!$B5,IF(Q$3="Pobl &amp; Sgiliau",Outcomes!$C5,"")))</f>
        <v/>
      </c>
      <c r="R7" t="str">
        <f>IF(R$3="Cefnogi Busnesau Lleol",Outcomes!$A5,IF(R$3="Cymunedau &amp; Lle",Outcomes!$B5,IF(R$3="Pobl &amp; Sgiliau",Outcomes!$C5,"")))</f>
        <v/>
      </c>
      <c r="S7" t="str">
        <f>IF(S$3="Cefnogi Busnesau Lleol",Outcomes!$A5,IF(S$3="Cymunedau &amp; Lle",Outcomes!$B5,IF(S$3="Pobl &amp; Sgiliau",Outcomes!$C5,"")))</f>
        <v/>
      </c>
    </row>
    <row r="8" spans="1:19" x14ac:dyDescent="0.35">
      <c r="A8" s="318">
        <v>6</v>
      </c>
      <c r="B8" t="str">
        <f>IF(B$3="Cefnogi Busnesau Lleol",Outcomes!$A6,IF(B$3="Cymunedau &amp; Lle",Outcomes!$B6,IF(B$3="Pobl &amp; Sgiliau",Outcomes!$C6,"")))</f>
        <v/>
      </c>
      <c r="C8" t="str">
        <f>IF(C$3="Cefnogi Busnesau Lleol",Outcomes!$A6,IF(C$3="Cymunedau &amp; Lle",Outcomes!$B6,IF(C$3="Pobl &amp; Sgiliau",Outcomes!$C6,"")))</f>
        <v/>
      </c>
      <c r="D8" t="str">
        <f>IF(D$3="Cefnogi Busnesau Lleol",Outcomes!$A6,IF(D$3="Cymunedau &amp; Lle",Outcomes!$B6,IF(D$3="Pobl &amp; Sgiliau",Outcomes!$C6,"")))</f>
        <v/>
      </c>
      <c r="E8" t="str">
        <f>IF(E$3="Cefnogi Busnesau Lleol",Outcomes!$A6,IF(E$3="Cymunedau &amp; Lle",Outcomes!$B6,IF(E$3="Pobl &amp; Sgiliau",Outcomes!$C6,"")))</f>
        <v/>
      </c>
      <c r="F8" t="str">
        <f>IF(F$3="Cefnogi Busnesau Lleol",Outcomes!$A6,IF(F$3="Cymunedau &amp; Lle",Outcomes!$B6,IF(F$3="Pobl &amp; Sgiliau",Outcomes!$C6,"")))</f>
        <v/>
      </c>
      <c r="G8" t="str">
        <f>IF(G$3="Cefnogi Busnesau Lleol",Outcomes!$A6,IF(G$3="Cymunedau &amp; Lle",Outcomes!$B6,IF(G$3="Pobl &amp; Sgiliau",Outcomes!$C6,"")))</f>
        <v/>
      </c>
      <c r="H8" t="str">
        <f>IF(H$3="Cefnogi Busnesau Lleol",Outcomes!$A6,IF(H$3="Cymunedau &amp; Lle",Outcomes!$B6,IF(H$3="Pobl &amp; Sgiliau",Outcomes!$C6,"")))</f>
        <v/>
      </c>
      <c r="I8" t="str">
        <f>IF(I$3="Cefnogi Busnesau Lleol",Outcomes!$A6,IF(I$3="Cymunedau &amp; Lle",Outcomes!$B6,IF(I$3="Pobl &amp; Sgiliau",Outcomes!$C6,"")))</f>
        <v/>
      </c>
      <c r="J8" t="str">
        <f>IF(J$3="Cefnogi Busnesau Lleol",Outcomes!$A6,IF(J$3="Cymunedau &amp; Lle",Outcomes!$B6,IF(J$3="Pobl &amp; Sgiliau",Outcomes!$C6,"")))</f>
        <v/>
      </c>
      <c r="K8" t="str">
        <f>IF(K$3="Cefnogi Busnesau Lleol",Outcomes!$A6,IF(K$3="Cymunedau &amp; Lle",Outcomes!$B6,IF(K$3="Pobl &amp; Sgiliau",Outcomes!$C6,"")))</f>
        <v/>
      </c>
      <c r="L8" t="str">
        <f>IF(L$3="Cefnogi Busnesau Lleol",Outcomes!$A6,IF(L$3="Cymunedau &amp; Lle",Outcomes!$B6,IF(L$3="Pobl &amp; Sgiliau",Outcomes!$C6,"")))</f>
        <v/>
      </c>
      <c r="M8" t="str">
        <f>IF(M$3="Cefnogi Busnesau Lleol",Outcomes!$A6,IF(M$3="Cymunedau &amp; Lle",Outcomes!$B6,IF(M$3="Pobl &amp; Sgiliau",Outcomes!$C6,"")))</f>
        <v/>
      </c>
      <c r="N8" t="str">
        <f>IF(N$3="Cefnogi Busnesau Lleol",Outcomes!$A6,IF(N$3="Cymunedau &amp; Lle",Outcomes!$B6,IF(N$3="Pobl &amp; Sgiliau",Outcomes!$C6,"")))</f>
        <v/>
      </c>
      <c r="O8" t="str">
        <f>IF(O$3="Cefnogi Busnesau Lleol",Outcomes!$A6,IF(O$3="Cymunedau &amp; Lle",Outcomes!$B6,IF(O$3="Pobl &amp; Sgiliau",Outcomes!$C6,"")))</f>
        <v/>
      </c>
      <c r="P8" t="str">
        <f>IF(P$3="Cefnogi Busnesau Lleol",Outcomes!$A6,IF(P$3="Cymunedau &amp; Lle",Outcomes!$B6,IF(P$3="Pobl &amp; Sgiliau",Outcomes!$C6,"")))</f>
        <v/>
      </c>
      <c r="Q8" t="str">
        <f>IF(Q$3="Cefnogi Busnesau Lleol",Outcomes!$A6,IF(Q$3="Cymunedau &amp; Lle",Outcomes!$B6,IF(Q$3="Pobl &amp; Sgiliau",Outcomes!$C6,"")))</f>
        <v/>
      </c>
      <c r="R8" t="str">
        <f>IF(R$3="Cefnogi Busnesau Lleol",Outcomes!$A6,IF(R$3="Cymunedau &amp; Lle",Outcomes!$B6,IF(R$3="Pobl &amp; Sgiliau",Outcomes!$C6,"")))</f>
        <v/>
      </c>
      <c r="S8" t="str">
        <f>IF(S$3="Cefnogi Busnesau Lleol",Outcomes!$A6,IF(S$3="Cymunedau &amp; Lle",Outcomes!$B6,IF(S$3="Pobl &amp; Sgiliau",Outcomes!$C6,"")))</f>
        <v/>
      </c>
    </row>
    <row r="9" spans="1:19" x14ac:dyDescent="0.35">
      <c r="A9" s="318">
        <v>7</v>
      </c>
      <c r="B9" t="str">
        <f>IF(B$3="Cefnogi Busnesau Lleol",Outcomes!$A7,IF(B$3="Cymunedau &amp; Lle",Outcomes!$B7,IF(B$3="Pobl &amp; Sgiliau",Outcomes!$C7,"")))</f>
        <v/>
      </c>
      <c r="C9" t="str">
        <f>IF(C$3="Cefnogi Busnesau Lleol",Outcomes!$A7,IF(C$3="Cymunedau &amp; Lle",Outcomes!$B7,IF(C$3="Pobl &amp; Sgiliau",Outcomes!$C7,"")))</f>
        <v/>
      </c>
      <c r="D9" t="str">
        <f>IF(D$3="Cefnogi Busnesau Lleol",Outcomes!$A7,IF(D$3="Cymunedau &amp; Lle",Outcomes!$B7,IF(D$3="Pobl &amp; Sgiliau",Outcomes!$C7,"")))</f>
        <v/>
      </c>
      <c r="E9" t="str">
        <f>IF(E$3="Cefnogi Busnesau Lleol",Outcomes!$A7,IF(E$3="Cymunedau &amp; Lle",Outcomes!$B7,IF(E$3="Pobl &amp; Sgiliau",Outcomes!$C7,"")))</f>
        <v/>
      </c>
      <c r="F9" t="str">
        <f>IF(F$3="Cefnogi Busnesau Lleol",Outcomes!$A7,IF(F$3="Cymunedau &amp; Lle",Outcomes!$B7,IF(F$3="Pobl &amp; Sgiliau",Outcomes!$C7,"")))</f>
        <v/>
      </c>
      <c r="G9" t="str">
        <f>IF(G$3="Cefnogi Busnesau Lleol",Outcomes!$A7,IF(G$3="Cymunedau &amp; Lle",Outcomes!$B7,IF(G$3="Pobl &amp; Sgiliau",Outcomes!$C7,"")))</f>
        <v/>
      </c>
      <c r="H9" t="str">
        <f>IF(H$3="Cefnogi Busnesau Lleol",Outcomes!$A7,IF(H$3="Cymunedau &amp; Lle",Outcomes!$B7,IF(H$3="Pobl &amp; Sgiliau",Outcomes!$C7,"")))</f>
        <v/>
      </c>
      <c r="I9" t="str">
        <f>IF(I$3="Cefnogi Busnesau Lleol",Outcomes!$A7,IF(I$3="Cymunedau &amp; Lle",Outcomes!$B7,IF(I$3="Pobl &amp; Sgiliau",Outcomes!$C7,"")))</f>
        <v/>
      </c>
      <c r="J9" t="str">
        <f>IF(J$3="Cefnogi Busnesau Lleol",Outcomes!$A7,IF(J$3="Cymunedau &amp; Lle",Outcomes!$B7,IF(J$3="Pobl &amp; Sgiliau",Outcomes!$C7,"")))</f>
        <v/>
      </c>
      <c r="K9" t="str">
        <f>IF(K$3="Cefnogi Busnesau Lleol",Outcomes!$A7,IF(K$3="Cymunedau &amp; Lle",Outcomes!$B7,IF(K$3="Pobl &amp; Sgiliau",Outcomes!$C7,"")))</f>
        <v/>
      </c>
      <c r="L9" t="str">
        <f>IF(L$3="Cefnogi Busnesau Lleol",Outcomes!$A7,IF(L$3="Cymunedau &amp; Lle",Outcomes!$B7,IF(L$3="Pobl &amp; Sgiliau",Outcomes!$C7,"")))</f>
        <v/>
      </c>
      <c r="M9" t="str">
        <f>IF(M$3="Cefnogi Busnesau Lleol",Outcomes!$A7,IF(M$3="Cymunedau &amp; Lle",Outcomes!$B7,IF(M$3="Pobl &amp; Sgiliau",Outcomes!$C7,"")))</f>
        <v/>
      </c>
      <c r="N9" t="str">
        <f>IF(N$3="Cefnogi Busnesau Lleol",Outcomes!$A7,IF(N$3="Cymunedau &amp; Lle",Outcomes!$B7,IF(N$3="Pobl &amp; Sgiliau",Outcomes!$C7,"")))</f>
        <v/>
      </c>
      <c r="O9" t="str">
        <f>IF(O$3="Cefnogi Busnesau Lleol",Outcomes!$A7,IF(O$3="Cymunedau &amp; Lle",Outcomes!$B7,IF(O$3="Pobl &amp; Sgiliau",Outcomes!$C7,"")))</f>
        <v/>
      </c>
      <c r="P9" t="str">
        <f>IF(P$3="Cefnogi Busnesau Lleol",Outcomes!$A7,IF(P$3="Cymunedau &amp; Lle",Outcomes!$B7,IF(P$3="Pobl &amp; Sgiliau",Outcomes!$C7,"")))</f>
        <v/>
      </c>
      <c r="Q9" t="str">
        <f>IF(Q$3="Cefnogi Busnesau Lleol",Outcomes!$A7,IF(Q$3="Cymunedau &amp; Lle",Outcomes!$B7,IF(Q$3="Pobl &amp; Sgiliau",Outcomes!$C7,"")))</f>
        <v/>
      </c>
      <c r="R9" t="str">
        <f>IF(R$3="Cefnogi Busnesau Lleol",Outcomes!$A7,IF(R$3="Cymunedau &amp; Lle",Outcomes!$B7,IF(R$3="Pobl &amp; Sgiliau",Outcomes!$C7,"")))</f>
        <v/>
      </c>
      <c r="S9" t="str">
        <f>IF(S$3="Cefnogi Busnesau Lleol",Outcomes!$A7,IF(S$3="Cymunedau &amp; Lle",Outcomes!$B7,IF(S$3="Pobl &amp; Sgiliau",Outcomes!$C7,"")))</f>
        <v/>
      </c>
    </row>
    <row r="10" spans="1:19" x14ac:dyDescent="0.35">
      <c r="A10" s="318">
        <v>8</v>
      </c>
      <c r="B10" t="str">
        <f>IF(B$3="Cefnogi Busnesau Lleol",Outcomes!$A8,IF(B$3="Cymunedau &amp; Lle",Outcomes!$B8,IF(B$3="Pobl &amp; Sgiliau",Outcomes!$C8,"")))</f>
        <v/>
      </c>
      <c r="C10" t="str">
        <f>IF(C$3="Cefnogi Busnesau Lleol",Outcomes!$A8,IF(C$3="Cymunedau &amp; Lle",Outcomes!$B8,IF(C$3="Pobl &amp; Sgiliau",Outcomes!$C8,"")))</f>
        <v/>
      </c>
      <c r="D10" t="str">
        <f>IF(D$3="Cefnogi Busnesau Lleol",Outcomes!$A8,IF(D$3="Cymunedau &amp; Lle",Outcomes!$B8,IF(D$3="Pobl &amp; Sgiliau",Outcomes!$C8,"")))</f>
        <v/>
      </c>
      <c r="E10" t="str">
        <f>IF(E$3="Cefnogi Busnesau Lleol",Outcomes!$A8,IF(E$3="Cymunedau &amp; Lle",Outcomes!$B8,IF(E$3="Pobl &amp; Sgiliau",Outcomes!$C8,"")))</f>
        <v/>
      </c>
      <c r="F10" t="str">
        <f>IF(F$3="Cefnogi Busnesau Lleol",Outcomes!$A8,IF(F$3="Cymunedau &amp; Lle",Outcomes!$B8,IF(F$3="Pobl &amp; Sgiliau",Outcomes!$C8,"")))</f>
        <v/>
      </c>
      <c r="G10" t="str">
        <f>IF(G$3="Cefnogi Busnesau Lleol",Outcomes!$A8,IF(G$3="Cymunedau &amp; Lle",Outcomes!$B8,IF(G$3="Pobl &amp; Sgiliau",Outcomes!$C8,"")))</f>
        <v/>
      </c>
      <c r="H10" t="str">
        <f>IF(H$3="Cefnogi Busnesau Lleol",Outcomes!$A8,IF(H$3="Cymunedau &amp; Lle",Outcomes!$B8,IF(H$3="Pobl &amp; Sgiliau",Outcomes!$C8,"")))</f>
        <v/>
      </c>
      <c r="I10" t="str">
        <f>IF(I$3="Cefnogi Busnesau Lleol",Outcomes!$A8,IF(I$3="Cymunedau &amp; Lle",Outcomes!$B8,IF(I$3="Pobl &amp; Sgiliau",Outcomes!$C8,"")))</f>
        <v/>
      </c>
      <c r="J10" t="str">
        <f>IF(J$3="Cefnogi Busnesau Lleol",Outcomes!$A8,IF(J$3="Cymunedau &amp; Lle",Outcomes!$B8,IF(J$3="Pobl &amp; Sgiliau",Outcomes!$C8,"")))</f>
        <v/>
      </c>
      <c r="K10" t="str">
        <f>IF(K$3="Cefnogi Busnesau Lleol",Outcomes!$A8,IF(K$3="Cymunedau &amp; Lle",Outcomes!$B8,IF(K$3="Pobl &amp; Sgiliau",Outcomes!$C8,"")))</f>
        <v/>
      </c>
      <c r="L10" t="str">
        <f>IF(L$3="Cefnogi Busnesau Lleol",Outcomes!$A8,IF(L$3="Cymunedau &amp; Lle",Outcomes!$B8,IF(L$3="Pobl &amp; Sgiliau",Outcomes!$C8,"")))</f>
        <v/>
      </c>
      <c r="M10" t="str">
        <f>IF(M$3="Cefnogi Busnesau Lleol",Outcomes!$A8,IF(M$3="Cymunedau &amp; Lle",Outcomes!$B8,IF(M$3="Pobl &amp; Sgiliau",Outcomes!$C8,"")))</f>
        <v/>
      </c>
      <c r="N10" t="str">
        <f>IF(N$3="Cefnogi Busnesau Lleol",Outcomes!$A8,IF(N$3="Cymunedau &amp; Lle",Outcomes!$B8,IF(N$3="Pobl &amp; Sgiliau",Outcomes!$C8,"")))</f>
        <v/>
      </c>
      <c r="O10" t="str">
        <f>IF(O$3="Cefnogi Busnesau Lleol",Outcomes!$A8,IF(O$3="Cymunedau &amp; Lle",Outcomes!$B8,IF(O$3="Pobl &amp; Sgiliau",Outcomes!$C8,"")))</f>
        <v/>
      </c>
      <c r="P10" t="str">
        <f>IF(P$3="Cefnogi Busnesau Lleol",Outcomes!$A8,IF(P$3="Cymunedau &amp; Lle",Outcomes!$B8,IF(P$3="Pobl &amp; Sgiliau",Outcomes!$C8,"")))</f>
        <v/>
      </c>
      <c r="Q10" t="str">
        <f>IF(Q$3="Cefnogi Busnesau Lleol",Outcomes!$A8,IF(Q$3="Cymunedau &amp; Lle",Outcomes!$B8,IF(Q$3="Pobl &amp; Sgiliau",Outcomes!$C8,"")))</f>
        <v/>
      </c>
      <c r="R10" t="str">
        <f>IF(R$3="Cefnogi Busnesau Lleol",Outcomes!$A8,IF(R$3="Cymunedau &amp; Lle",Outcomes!$B8,IF(R$3="Pobl &amp; Sgiliau",Outcomes!$C8,"")))</f>
        <v/>
      </c>
      <c r="S10" t="str">
        <f>IF(S$3="Cefnogi Busnesau Lleol",Outcomes!$A8,IF(S$3="Cymunedau &amp; Lle",Outcomes!$B8,IF(S$3="Pobl &amp; Sgiliau",Outcomes!$C8,"")))</f>
        <v/>
      </c>
    </row>
    <row r="11" spans="1:19" x14ac:dyDescent="0.35">
      <c r="A11" s="318">
        <v>9</v>
      </c>
      <c r="B11" t="str">
        <f>IF(B$3="Cefnogi Busnesau Lleol",Outcomes!$A9,IF(B$3="Cymunedau &amp; Lle",Outcomes!$B9,IF(B$3="Pobl &amp; Sgiliau",Outcomes!$C9,"")))</f>
        <v/>
      </c>
      <c r="C11" t="str">
        <f>IF(C$3="Cefnogi Busnesau Lleol",Outcomes!$A9,IF(C$3="Cymunedau &amp; Lle",Outcomes!$B9,IF(C$3="Pobl &amp; Sgiliau",Outcomes!$C9,"")))</f>
        <v/>
      </c>
      <c r="D11" t="str">
        <f>IF(D$3="Cefnogi Busnesau Lleol",Outcomes!$A9,IF(D$3="Cymunedau &amp; Lle",Outcomes!$B9,IF(D$3="Pobl &amp; Sgiliau",Outcomes!$C9,"")))</f>
        <v/>
      </c>
      <c r="E11" t="str">
        <f>IF(E$3="Cefnogi Busnesau Lleol",Outcomes!$A9,IF(E$3="Cymunedau &amp; Lle",Outcomes!$B9,IF(E$3="Pobl &amp; Sgiliau",Outcomes!$C9,"")))</f>
        <v/>
      </c>
      <c r="F11" t="str">
        <f>IF(F$3="Cefnogi Busnesau Lleol",Outcomes!$A9,IF(F$3="Cymunedau &amp; Lle",Outcomes!$B9,IF(F$3="Pobl &amp; Sgiliau",Outcomes!$C9,"")))</f>
        <v/>
      </c>
      <c r="G11" t="str">
        <f>IF(G$3="Cefnogi Busnesau Lleol",Outcomes!$A9,IF(G$3="Cymunedau &amp; Lle",Outcomes!$B9,IF(G$3="Pobl &amp; Sgiliau",Outcomes!$C9,"")))</f>
        <v/>
      </c>
      <c r="H11" t="str">
        <f>IF(H$3="Cefnogi Busnesau Lleol",Outcomes!$A9,IF(H$3="Cymunedau &amp; Lle",Outcomes!$B9,IF(H$3="Pobl &amp; Sgiliau",Outcomes!$C9,"")))</f>
        <v/>
      </c>
      <c r="I11" t="str">
        <f>IF(I$3="Cefnogi Busnesau Lleol",Outcomes!$A9,IF(I$3="Cymunedau &amp; Lle",Outcomes!$B9,IF(I$3="Pobl &amp; Sgiliau",Outcomes!$C9,"")))</f>
        <v/>
      </c>
      <c r="J11" t="str">
        <f>IF(J$3="Cefnogi Busnesau Lleol",Outcomes!$A9,IF(J$3="Cymunedau &amp; Lle",Outcomes!$B9,IF(J$3="Pobl &amp; Sgiliau",Outcomes!$C9,"")))</f>
        <v/>
      </c>
      <c r="K11" t="str">
        <f>IF(K$3="Cefnogi Busnesau Lleol",Outcomes!$A9,IF(K$3="Cymunedau &amp; Lle",Outcomes!$B9,IF(K$3="Pobl &amp; Sgiliau",Outcomes!$C9,"")))</f>
        <v/>
      </c>
      <c r="L11" t="str">
        <f>IF(L$3="Cefnogi Busnesau Lleol",Outcomes!$A9,IF(L$3="Cymunedau &amp; Lle",Outcomes!$B9,IF(L$3="Pobl &amp; Sgiliau",Outcomes!$C9,"")))</f>
        <v/>
      </c>
      <c r="M11" t="str">
        <f>IF(M$3="Cefnogi Busnesau Lleol",Outcomes!$A9,IF(M$3="Cymunedau &amp; Lle",Outcomes!$B9,IF(M$3="Pobl &amp; Sgiliau",Outcomes!$C9,"")))</f>
        <v/>
      </c>
      <c r="N11" t="str">
        <f>IF(N$3="Cefnogi Busnesau Lleol",Outcomes!$A9,IF(N$3="Cymunedau &amp; Lle",Outcomes!$B9,IF(N$3="Pobl &amp; Sgiliau",Outcomes!$C9,"")))</f>
        <v/>
      </c>
      <c r="O11" t="str">
        <f>IF(O$3="Cefnogi Busnesau Lleol",Outcomes!$A9,IF(O$3="Cymunedau &amp; Lle",Outcomes!$B9,IF(O$3="Pobl &amp; Sgiliau",Outcomes!$C9,"")))</f>
        <v/>
      </c>
      <c r="P11" t="str">
        <f>IF(P$3="Cefnogi Busnesau Lleol",Outcomes!$A9,IF(P$3="Cymunedau &amp; Lle",Outcomes!$B9,IF(P$3="Pobl &amp; Sgiliau",Outcomes!$C9,"")))</f>
        <v/>
      </c>
      <c r="Q11" t="str">
        <f>IF(Q$3="Cefnogi Busnesau Lleol",Outcomes!$A9,IF(Q$3="Cymunedau &amp; Lle",Outcomes!$B9,IF(Q$3="Pobl &amp; Sgiliau",Outcomes!$C9,"")))</f>
        <v/>
      </c>
      <c r="R11" t="str">
        <f>IF(R$3="Cefnogi Busnesau Lleol",Outcomes!$A9,IF(R$3="Cymunedau &amp; Lle",Outcomes!$B9,IF(R$3="Pobl &amp; Sgiliau",Outcomes!$C9,"")))</f>
        <v/>
      </c>
      <c r="S11" t="str">
        <f>IF(S$3="Cefnogi Busnesau Lleol",Outcomes!$A9,IF(S$3="Cymunedau &amp; Lle",Outcomes!$B9,IF(S$3="Pobl &amp; Sgiliau",Outcomes!$C9,"")))</f>
        <v/>
      </c>
    </row>
    <row r="12" spans="1:19" x14ac:dyDescent="0.35">
      <c r="A12" s="318">
        <v>10</v>
      </c>
      <c r="B12" t="str">
        <f>IF(B$3="Cefnogi Busnesau Lleol",Outcomes!$A10,IF(B$3="Cymunedau &amp; Lle",Outcomes!$B10,IF(B$3="Pobl &amp; Sgiliau",Outcomes!$C10,"")))</f>
        <v/>
      </c>
      <c r="C12" t="str">
        <f>IF(C$3="Cefnogi Busnesau Lleol",Outcomes!$A10,IF(C$3="Cymunedau &amp; Lle",Outcomes!$B10,IF(C$3="Pobl &amp; Sgiliau",Outcomes!$C10,"")))</f>
        <v/>
      </c>
      <c r="D12" t="str">
        <f>IF(D$3="Cefnogi Busnesau Lleol",Outcomes!$A10,IF(D$3="Cymunedau &amp; Lle",Outcomes!$B10,IF(D$3="Pobl &amp; Sgiliau",Outcomes!$C10,"")))</f>
        <v/>
      </c>
      <c r="E12" t="str">
        <f>IF(E$3="Cefnogi Busnesau Lleol",Outcomes!$A10,IF(E$3="Cymunedau &amp; Lle",Outcomes!$B10,IF(E$3="Pobl &amp; Sgiliau",Outcomes!$C10,"")))</f>
        <v/>
      </c>
      <c r="F12" t="str">
        <f>IF(F$3="Cefnogi Busnesau Lleol",Outcomes!$A10,IF(F$3="Cymunedau &amp; Lle",Outcomes!$B10,IF(F$3="Pobl &amp; Sgiliau",Outcomes!$C10,"")))</f>
        <v/>
      </c>
      <c r="G12" t="str">
        <f>IF(G$3="Cefnogi Busnesau Lleol",Outcomes!$A10,IF(G$3="Cymunedau &amp; Lle",Outcomes!$B10,IF(G$3="Pobl &amp; Sgiliau",Outcomes!$C10,"")))</f>
        <v/>
      </c>
      <c r="H12" t="str">
        <f>IF(H$3="Cefnogi Busnesau Lleol",Outcomes!$A10,IF(H$3="Cymunedau &amp; Lle",Outcomes!$B10,IF(H$3="Pobl &amp; Sgiliau",Outcomes!$C10,"")))</f>
        <v/>
      </c>
      <c r="I12" t="str">
        <f>IF(I$3="Cefnogi Busnesau Lleol",Outcomes!$A10,IF(I$3="Cymunedau &amp; Lle",Outcomes!$B10,IF(I$3="Pobl &amp; Sgiliau",Outcomes!$C10,"")))</f>
        <v/>
      </c>
      <c r="J12" t="str">
        <f>IF(J$3="Cefnogi Busnesau Lleol",Outcomes!$A10,IF(J$3="Cymunedau &amp; Lle",Outcomes!$B10,IF(J$3="Pobl &amp; Sgiliau",Outcomes!$C10,"")))</f>
        <v/>
      </c>
      <c r="K12" t="str">
        <f>IF(K$3="Cefnogi Busnesau Lleol",Outcomes!$A10,IF(K$3="Cymunedau &amp; Lle",Outcomes!$B10,IF(K$3="Pobl &amp; Sgiliau",Outcomes!$C10,"")))</f>
        <v/>
      </c>
      <c r="L12" t="str">
        <f>IF(L$3="Cefnogi Busnesau Lleol",Outcomes!$A10,IF(L$3="Cymunedau &amp; Lle",Outcomes!$B10,IF(L$3="Pobl &amp; Sgiliau",Outcomes!$C10,"")))</f>
        <v/>
      </c>
      <c r="M12" t="str">
        <f>IF(M$3="Cefnogi Busnesau Lleol",Outcomes!$A10,IF(M$3="Cymunedau &amp; Lle",Outcomes!$B10,IF(M$3="Pobl &amp; Sgiliau",Outcomes!$C10,"")))</f>
        <v/>
      </c>
      <c r="N12" t="str">
        <f>IF(N$3="Cefnogi Busnesau Lleol",Outcomes!$A10,IF(N$3="Cymunedau &amp; Lle",Outcomes!$B10,IF(N$3="Pobl &amp; Sgiliau",Outcomes!$C10,"")))</f>
        <v/>
      </c>
      <c r="O12" t="str">
        <f>IF(O$3="Cefnogi Busnesau Lleol",Outcomes!$A10,IF(O$3="Cymunedau &amp; Lle",Outcomes!$B10,IF(O$3="Pobl &amp; Sgiliau",Outcomes!$C10,"")))</f>
        <v/>
      </c>
      <c r="P12" t="str">
        <f>IF(P$3="Cefnogi Busnesau Lleol",Outcomes!$A10,IF(P$3="Cymunedau &amp; Lle",Outcomes!$B10,IF(P$3="Pobl &amp; Sgiliau",Outcomes!$C10,"")))</f>
        <v/>
      </c>
      <c r="Q12" t="str">
        <f>IF(Q$3="Cefnogi Busnesau Lleol",Outcomes!$A10,IF(Q$3="Cymunedau &amp; Lle",Outcomes!$B10,IF(Q$3="Pobl &amp; Sgiliau",Outcomes!$C10,"")))</f>
        <v/>
      </c>
      <c r="R12" t="str">
        <f>IF(R$3="Cefnogi Busnesau Lleol",Outcomes!$A10,IF(R$3="Cymunedau &amp; Lle",Outcomes!$B10,IF(R$3="Pobl &amp; Sgiliau",Outcomes!$C10,"")))</f>
        <v/>
      </c>
      <c r="S12" t="str">
        <f>IF(S$3="Cefnogi Busnesau Lleol",Outcomes!$A10,IF(S$3="Cymunedau &amp; Lle",Outcomes!$B10,IF(S$3="Pobl &amp; Sgiliau",Outcomes!$C10,"")))</f>
        <v/>
      </c>
    </row>
    <row r="13" spans="1:19" x14ac:dyDescent="0.35">
      <c r="A13" s="318">
        <v>11</v>
      </c>
      <c r="B13" t="str">
        <f>IF(B$3="Cefnogi Busnesau Lleol",Outcomes!$A11,IF(B$3="Cymunedau &amp; Lle",Outcomes!$B11,IF(B$3="Pobl &amp; Sgiliau",Outcomes!$C11,"")))</f>
        <v/>
      </c>
      <c r="C13" t="str">
        <f>IF(C$3="Cefnogi Busnesau Lleol",Outcomes!$A11,IF(C$3="Cymunedau &amp; Lle",Outcomes!$B11,IF(C$3="Pobl &amp; Sgiliau",Outcomes!$C11,"")))</f>
        <v/>
      </c>
      <c r="D13" t="str">
        <f>IF(D$3="Cefnogi Busnesau Lleol",Outcomes!$A11,IF(D$3="Cymunedau &amp; Lle",Outcomes!$B11,IF(D$3="Pobl &amp; Sgiliau",Outcomes!$C11,"")))</f>
        <v/>
      </c>
      <c r="E13" t="str">
        <f>IF(E$3="Cefnogi Busnesau Lleol",Outcomes!$A11,IF(E$3="Cymunedau &amp; Lle",Outcomes!$B11,IF(E$3="Pobl &amp; Sgiliau",Outcomes!$C11,"")))</f>
        <v/>
      </c>
      <c r="F13" t="str">
        <f>IF(F$3="Cefnogi Busnesau Lleol",Outcomes!$A11,IF(F$3="Cymunedau &amp; Lle",Outcomes!$B11,IF(F$3="Pobl &amp; Sgiliau",Outcomes!$C11,"")))</f>
        <v/>
      </c>
      <c r="G13" t="str">
        <f>IF(G$3="Cefnogi Busnesau Lleol",Outcomes!$A11,IF(G$3="Cymunedau &amp; Lle",Outcomes!$B11,IF(G$3="Pobl &amp; Sgiliau",Outcomes!$C11,"")))</f>
        <v/>
      </c>
      <c r="H13" t="str">
        <f>IF(H$3="Cefnogi Busnesau Lleol",Outcomes!$A11,IF(H$3="Cymunedau &amp; Lle",Outcomes!$B11,IF(H$3="Pobl &amp; Sgiliau",Outcomes!$C11,"")))</f>
        <v/>
      </c>
      <c r="I13" t="str">
        <f>IF(I$3="Cefnogi Busnesau Lleol",Outcomes!$A11,IF(I$3="Cymunedau &amp; Lle",Outcomes!$B11,IF(I$3="Pobl &amp; Sgiliau",Outcomes!$C11,"")))</f>
        <v/>
      </c>
      <c r="J13" t="str">
        <f>IF(J$3="Cefnogi Busnesau Lleol",Outcomes!$A11,IF(J$3="Cymunedau &amp; Lle",Outcomes!$B11,IF(J$3="Pobl &amp; Sgiliau",Outcomes!$C11,"")))</f>
        <v/>
      </c>
      <c r="K13" t="str">
        <f>IF(K$3="Cefnogi Busnesau Lleol",Outcomes!$A11,IF(K$3="Cymunedau &amp; Lle",Outcomes!$B11,IF(K$3="Pobl &amp; Sgiliau",Outcomes!$C11,"")))</f>
        <v/>
      </c>
      <c r="L13" t="str">
        <f>IF(L$3="Cefnogi Busnesau Lleol",Outcomes!$A11,IF(L$3="Cymunedau &amp; Lle",Outcomes!$B11,IF(L$3="Pobl &amp; Sgiliau",Outcomes!$C11,"")))</f>
        <v/>
      </c>
      <c r="M13" t="str">
        <f>IF(M$3="Cefnogi Busnesau Lleol",Outcomes!$A11,IF(M$3="Cymunedau &amp; Lle",Outcomes!$B11,IF(M$3="Pobl &amp; Sgiliau",Outcomes!$C11,"")))</f>
        <v/>
      </c>
      <c r="N13" t="str">
        <f>IF(N$3="Cefnogi Busnesau Lleol",Outcomes!$A11,IF(N$3="Cymunedau &amp; Lle",Outcomes!$B11,IF(N$3="Pobl &amp; Sgiliau",Outcomes!$C11,"")))</f>
        <v/>
      </c>
      <c r="O13" t="str">
        <f>IF(O$3="Cefnogi Busnesau Lleol",Outcomes!$A11,IF(O$3="Cymunedau &amp; Lle",Outcomes!$B11,IF(O$3="Pobl &amp; Sgiliau",Outcomes!$C11,"")))</f>
        <v/>
      </c>
      <c r="P13" t="str">
        <f>IF(P$3="Cefnogi Busnesau Lleol",Outcomes!$A11,IF(P$3="Cymunedau &amp; Lle",Outcomes!$B11,IF(P$3="Pobl &amp; Sgiliau",Outcomes!$C11,"")))</f>
        <v/>
      </c>
      <c r="Q13" t="str">
        <f>IF(Q$3="Cefnogi Busnesau Lleol",Outcomes!$A11,IF(Q$3="Cymunedau &amp; Lle",Outcomes!$B11,IF(Q$3="Pobl &amp; Sgiliau",Outcomes!$C11,"")))</f>
        <v/>
      </c>
      <c r="R13" t="str">
        <f>IF(R$3="Cefnogi Busnesau Lleol",Outcomes!$A11,IF(R$3="Cymunedau &amp; Lle",Outcomes!$B11,IF(R$3="Pobl &amp; Sgiliau",Outcomes!$C11,"")))</f>
        <v/>
      </c>
      <c r="S13" t="str">
        <f>IF(S$3="Cefnogi Busnesau Lleol",Outcomes!$A11,IF(S$3="Cymunedau &amp; Lle",Outcomes!$B11,IF(S$3="Pobl &amp; Sgiliau",Outcomes!$C11,"")))</f>
        <v/>
      </c>
    </row>
    <row r="14" spans="1:19" x14ac:dyDescent="0.35">
      <c r="A14" s="318">
        <v>12</v>
      </c>
      <c r="B14" t="str">
        <f>IF(B$3="Cefnogi Busnesau Lleol",Outcomes!$A12,IF(B$3="Cymunedau &amp; Lle",Outcomes!$B12,IF(B$3="Pobl &amp; Sgiliau",Outcomes!$C12,"")))</f>
        <v/>
      </c>
      <c r="C14" t="str">
        <f>IF(C$3="Cefnogi Busnesau Lleol",Outcomes!$A12,IF(C$3="Cymunedau &amp; Lle",Outcomes!$B12,IF(C$3="Pobl &amp; Sgiliau",Outcomes!$C12,"")))</f>
        <v/>
      </c>
      <c r="D14" t="str">
        <f>IF(D$3="Cefnogi Busnesau Lleol",Outcomes!$A12,IF(D$3="Cymunedau &amp; Lle",Outcomes!$B12,IF(D$3="Pobl &amp; Sgiliau",Outcomes!$C12,"")))</f>
        <v/>
      </c>
      <c r="E14" t="str">
        <f>IF(E$3="Cefnogi Busnesau Lleol",Outcomes!$A12,IF(E$3="Cymunedau &amp; Lle",Outcomes!$B12,IF(E$3="Pobl &amp; Sgiliau",Outcomes!$C12,"")))</f>
        <v/>
      </c>
      <c r="F14" t="str">
        <f>IF(F$3="Cefnogi Busnesau Lleol",Outcomes!$A12,IF(F$3="Cymunedau &amp; Lle",Outcomes!$B12,IF(F$3="Pobl &amp; Sgiliau",Outcomes!$C12,"")))</f>
        <v/>
      </c>
      <c r="G14" t="str">
        <f>IF(G$3="Cefnogi Busnesau Lleol",Outcomes!$A12,IF(G$3="Cymunedau &amp; Lle",Outcomes!$B12,IF(G$3="Pobl &amp; Sgiliau",Outcomes!$C12,"")))</f>
        <v/>
      </c>
      <c r="H14" t="str">
        <f>IF(H$3="Cefnogi Busnesau Lleol",Outcomes!$A12,IF(H$3="Cymunedau &amp; Lle",Outcomes!$B12,IF(H$3="Pobl &amp; Sgiliau",Outcomes!$C12,"")))</f>
        <v/>
      </c>
      <c r="I14" t="str">
        <f>IF(I$3="Cefnogi Busnesau Lleol",Outcomes!$A12,IF(I$3="Cymunedau &amp; Lle",Outcomes!$B12,IF(I$3="Pobl &amp; Sgiliau",Outcomes!$C12,"")))</f>
        <v/>
      </c>
      <c r="J14" t="str">
        <f>IF(J$3="Cefnogi Busnesau Lleol",Outcomes!$A12,IF(J$3="Cymunedau &amp; Lle",Outcomes!$B12,IF(J$3="Pobl &amp; Sgiliau",Outcomes!$C12,"")))</f>
        <v/>
      </c>
      <c r="K14" t="str">
        <f>IF(K$3="Cefnogi Busnesau Lleol",Outcomes!$A12,IF(K$3="Cymunedau &amp; Lle",Outcomes!$B12,IF(K$3="Pobl &amp; Sgiliau",Outcomes!$C12,"")))</f>
        <v/>
      </c>
      <c r="L14" t="str">
        <f>IF(L$3="Cefnogi Busnesau Lleol",Outcomes!$A12,IF(L$3="Cymunedau &amp; Lle",Outcomes!$B12,IF(L$3="Pobl &amp; Sgiliau",Outcomes!$C12,"")))</f>
        <v/>
      </c>
      <c r="M14" t="str">
        <f>IF(M$3="Cefnogi Busnesau Lleol",Outcomes!$A12,IF(M$3="Cymunedau &amp; Lle",Outcomes!$B12,IF(M$3="Pobl &amp; Sgiliau",Outcomes!$C12,"")))</f>
        <v/>
      </c>
      <c r="N14" t="str">
        <f>IF(N$3="Cefnogi Busnesau Lleol",Outcomes!$A12,IF(N$3="Cymunedau &amp; Lle",Outcomes!$B12,IF(N$3="Pobl &amp; Sgiliau",Outcomes!$C12,"")))</f>
        <v/>
      </c>
      <c r="O14" t="str">
        <f>IF(O$3="Cefnogi Busnesau Lleol",Outcomes!$A12,IF(O$3="Cymunedau &amp; Lle",Outcomes!$B12,IF(O$3="Pobl &amp; Sgiliau",Outcomes!$C12,"")))</f>
        <v/>
      </c>
      <c r="P14" t="str">
        <f>IF(P$3="Cefnogi Busnesau Lleol",Outcomes!$A12,IF(P$3="Cymunedau &amp; Lle",Outcomes!$B12,IF(P$3="Pobl &amp; Sgiliau",Outcomes!$C12,"")))</f>
        <v/>
      </c>
      <c r="Q14" t="str">
        <f>IF(Q$3="Cefnogi Busnesau Lleol",Outcomes!$A12,IF(Q$3="Cymunedau &amp; Lle",Outcomes!$B12,IF(Q$3="Pobl &amp; Sgiliau",Outcomes!$C12,"")))</f>
        <v/>
      </c>
      <c r="R14" t="str">
        <f>IF(R$3="Cefnogi Busnesau Lleol",Outcomes!$A12,IF(R$3="Cymunedau &amp; Lle",Outcomes!$B12,IF(R$3="Pobl &amp; Sgiliau",Outcomes!$C12,"")))</f>
        <v/>
      </c>
      <c r="S14" t="str">
        <f>IF(S$3="Cefnogi Busnesau Lleol",Outcomes!$A12,IF(S$3="Cymunedau &amp; Lle",Outcomes!$B12,IF(S$3="Pobl &amp; Sgiliau",Outcomes!$C12,"")))</f>
        <v/>
      </c>
    </row>
    <row r="15" spans="1:19" x14ac:dyDescent="0.35">
      <c r="A15" s="318">
        <v>13</v>
      </c>
      <c r="B15" t="str">
        <f>IF(B$3="Cefnogi Busnesau Lleol",Outcomes!$A13,IF(B$3="Cymunedau &amp; Lle",Outcomes!$B13,IF(B$3="Pobl &amp; Sgiliau",Outcomes!$C13,"")))</f>
        <v/>
      </c>
      <c r="C15" t="str">
        <f>IF(C$3="Cefnogi Busnesau Lleol",Outcomes!$A13,IF(C$3="Cymunedau &amp; Lle",Outcomes!$B13,IF(C$3="Pobl &amp; Sgiliau",Outcomes!$C13,"")))</f>
        <v/>
      </c>
      <c r="D15" t="str">
        <f>IF(D$3="Cefnogi Busnesau Lleol",Outcomes!$A13,IF(D$3="Cymunedau &amp; Lle",Outcomes!$B13,IF(D$3="Pobl &amp; Sgiliau",Outcomes!$C13,"")))</f>
        <v/>
      </c>
      <c r="E15" t="str">
        <f>IF(E$3="Cefnogi Busnesau Lleol",Outcomes!$A13,IF(E$3="Cymunedau &amp; Lle",Outcomes!$B13,IF(E$3="Pobl &amp; Sgiliau",Outcomes!$C13,"")))</f>
        <v/>
      </c>
      <c r="F15" t="str">
        <f>IF(F$3="Cefnogi Busnesau Lleol",Outcomes!$A13,IF(F$3="Cymunedau &amp; Lle",Outcomes!$B13,IF(F$3="Pobl &amp; Sgiliau",Outcomes!$C13,"")))</f>
        <v/>
      </c>
      <c r="G15" t="str">
        <f>IF(G$3="Cefnogi Busnesau Lleol",Outcomes!$A13,IF(G$3="Cymunedau &amp; Lle",Outcomes!$B13,IF(G$3="Pobl &amp; Sgiliau",Outcomes!$C13,"")))</f>
        <v/>
      </c>
      <c r="H15" t="str">
        <f>IF(H$3="Cefnogi Busnesau Lleol",Outcomes!$A13,IF(H$3="Cymunedau &amp; Lle",Outcomes!$B13,IF(H$3="Pobl &amp; Sgiliau",Outcomes!$C13,"")))</f>
        <v/>
      </c>
      <c r="I15" t="str">
        <f>IF(I$3="Cefnogi Busnesau Lleol",Outcomes!$A13,IF(I$3="Cymunedau &amp; Lle",Outcomes!$B13,IF(I$3="Pobl &amp; Sgiliau",Outcomes!$C13,"")))</f>
        <v/>
      </c>
      <c r="J15" t="str">
        <f>IF(J$3="Cefnogi Busnesau Lleol",Outcomes!$A13,IF(J$3="Cymunedau &amp; Lle",Outcomes!$B13,IF(J$3="Pobl &amp; Sgiliau",Outcomes!$C13,"")))</f>
        <v/>
      </c>
      <c r="K15" t="str">
        <f>IF(K$3="Cefnogi Busnesau Lleol",Outcomes!$A13,IF(K$3="Cymunedau &amp; Lle",Outcomes!$B13,IF(K$3="Pobl &amp; Sgiliau",Outcomes!$C13,"")))</f>
        <v/>
      </c>
      <c r="L15" t="str">
        <f>IF(L$3="Cefnogi Busnesau Lleol",Outcomes!$A13,IF(L$3="Cymunedau &amp; Lle",Outcomes!$B13,IF(L$3="Pobl &amp; Sgiliau",Outcomes!$C13,"")))</f>
        <v/>
      </c>
      <c r="M15" t="str">
        <f>IF(M$3="Cefnogi Busnesau Lleol",Outcomes!$A13,IF(M$3="Cymunedau &amp; Lle",Outcomes!$B13,IF(M$3="Pobl &amp; Sgiliau",Outcomes!$C13,"")))</f>
        <v/>
      </c>
      <c r="N15" t="str">
        <f>IF(N$3="Cefnogi Busnesau Lleol",Outcomes!$A13,IF(N$3="Cymunedau &amp; Lle",Outcomes!$B13,IF(N$3="Pobl &amp; Sgiliau",Outcomes!$C13,"")))</f>
        <v/>
      </c>
      <c r="O15" t="str">
        <f>IF(O$3="Cefnogi Busnesau Lleol",Outcomes!$A13,IF(O$3="Cymunedau &amp; Lle",Outcomes!$B13,IF(O$3="Pobl &amp; Sgiliau",Outcomes!$C13,"")))</f>
        <v/>
      </c>
      <c r="P15" t="str">
        <f>IF(P$3="Cefnogi Busnesau Lleol",Outcomes!$A13,IF(P$3="Cymunedau &amp; Lle",Outcomes!$B13,IF(P$3="Pobl &amp; Sgiliau",Outcomes!$C13,"")))</f>
        <v/>
      </c>
      <c r="Q15" t="str">
        <f>IF(Q$3="Cefnogi Busnesau Lleol",Outcomes!$A13,IF(Q$3="Cymunedau &amp; Lle",Outcomes!$B13,IF(Q$3="Pobl &amp; Sgiliau",Outcomes!$C13,"")))</f>
        <v/>
      </c>
      <c r="R15" t="str">
        <f>IF(R$3="Cefnogi Busnesau Lleol",Outcomes!$A13,IF(R$3="Cymunedau &amp; Lle",Outcomes!$B13,IF(R$3="Pobl &amp; Sgiliau",Outcomes!$C13,"")))</f>
        <v/>
      </c>
      <c r="S15" t="str">
        <f>IF(S$3="Cefnogi Busnesau Lleol",Outcomes!$A13,IF(S$3="Cymunedau &amp; Lle",Outcomes!$B13,IF(S$3="Pobl &amp; Sgiliau",Outcomes!$C13,"")))</f>
        <v/>
      </c>
    </row>
    <row r="16" spans="1:19" x14ac:dyDescent="0.35">
      <c r="A16" s="318">
        <v>14</v>
      </c>
      <c r="B16" t="str">
        <f>IF(B$3="Cefnogi Busnesau Lleol",Outcomes!$A14,IF(B$3="Cymunedau &amp; Lle",Outcomes!$B14,IF(B$3="Pobl &amp; Sgiliau",Outcomes!$C14,"")))</f>
        <v/>
      </c>
      <c r="C16" t="str">
        <f>IF(C$3="Cefnogi Busnesau Lleol",Outcomes!$A14,IF(C$3="Cymunedau &amp; Lle",Outcomes!$B14,IF(C$3="Pobl &amp; Sgiliau",Outcomes!$C14,"")))</f>
        <v/>
      </c>
      <c r="D16" t="str">
        <f>IF(D$3="Cefnogi Busnesau Lleol",Outcomes!$A14,IF(D$3="Cymunedau &amp; Lle",Outcomes!$B14,IF(D$3="Pobl &amp; Sgiliau",Outcomes!$C14,"")))</f>
        <v/>
      </c>
      <c r="E16" t="str">
        <f>IF(E$3="Cefnogi Busnesau Lleol",Outcomes!$A14,IF(E$3="Cymunedau &amp; Lle",Outcomes!$B14,IF(E$3="Pobl &amp; Sgiliau",Outcomes!$C14,"")))</f>
        <v/>
      </c>
      <c r="F16" t="str">
        <f>IF(F$3="Cefnogi Busnesau Lleol",Outcomes!$A14,IF(F$3="Cymunedau &amp; Lle",Outcomes!$B14,IF(F$3="Pobl &amp; Sgiliau",Outcomes!$C14,"")))</f>
        <v/>
      </c>
      <c r="G16" t="str">
        <f>IF(G$3="Cefnogi Busnesau Lleol",Outcomes!$A14,IF(G$3="Cymunedau &amp; Lle",Outcomes!$B14,IF(G$3="Pobl &amp; Sgiliau",Outcomes!$C14,"")))</f>
        <v/>
      </c>
      <c r="H16" t="str">
        <f>IF(H$3="Cefnogi Busnesau Lleol",Outcomes!$A14,IF(H$3="Cymunedau &amp; Lle",Outcomes!$B14,IF(H$3="Pobl &amp; Sgiliau",Outcomes!$C14,"")))</f>
        <v/>
      </c>
      <c r="I16" t="str">
        <f>IF(I$3="Cefnogi Busnesau Lleol",Outcomes!$A14,IF(I$3="Cymunedau &amp; Lle",Outcomes!$B14,IF(I$3="Pobl &amp; Sgiliau",Outcomes!$C14,"")))</f>
        <v/>
      </c>
      <c r="J16" t="str">
        <f>IF(J$3="Cefnogi Busnesau Lleol",Outcomes!$A14,IF(J$3="Cymunedau &amp; Lle",Outcomes!$B14,IF(J$3="Pobl &amp; Sgiliau",Outcomes!$C14,"")))</f>
        <v/>
      </c>
      <c r="K16" t="str">
        <f>IF(K$3="Cefnogi Busnesau Lleol",Outcomes!$A14,IF(K$3="Cymunedau &amp; Lle",Outcomes!$B14,IF(K$3="Pobl &amp; Sgiliau",Outcomes!$C14,"")))</f>
        <v/>
      </c>
      <c r="L16" t="str">
        <f>IF(L$3="Cefnogi Busnesau Lleol",Outcomes!$A14,IF(L$3="Cymunedau &amp; Lle",Outcomes!$B14,IF(L$3="Pobl &amp; Sgiliau",Outcomes!$C14,"")))</f>
        <v/>
      </c>
      <c r="M16" t="str">
        <f>IF(M$3="Cefnogi Busnesau Lleol",Outcomes!$A14,IF(M$3="Cymunedau &amp; Lle",Outcomes!$B14,IF(M$3="Pobl &amp; Sgiliau",Outcomes!$C14,"")))</f>
        <v/>
      </c>
      <c r="N16" t="str">
        <f>IF(N$3="Cefnogi Busnesau Lleol",Outcomes!$A14,IF(N$3="Cymunedau &amp; Lle",Outcomes!$B14,IF(N$3="Pobl &amp; Sgiliau",Outcomes!$C14,"")))</f>
        <v/>
      </c>
      <c r="O16" t="str">
        <f>IF(O$3="Cefnogi Busnesau Lleol",Outcomes!$A14,IF(O$3="Cymunedau &amp; Lle",Outcomes!$B14,IF(O$3="Pobl &amp; Sgiliau",Outcomes!$C14,"")))</f>
        <v/>
      </c>
      <c r="P16" t="str">
        <f>IF(P$3="Cefnogi Busnesau Lleol",Outcomes!$A14,IF(P$3="Cymunedau &amp; Lle",Outcomes!$B14,IF(P$3="Pobl &amp; Sgiliau",Outcomes!$C14,"")))</f>
        <v/>
      </c>
      <c r="Q16" t="str">
        <f>IF(Q$3="Cefnogi Busnesau Lleol",Outcomes!$A14,IF(Q$3="Cymunedau &amp; Lle",Outcomes!$B14,IF(Q$3="Pobl &amp; Sgiliau",Outcomes!$C14,"")))</f>
        <v/>
      </c>
      <c r="R16" t="str">
        <f>IF(R$3="Cefnogi Busnesau Lleol",Outcomes!$A14,IF(R$3="Cymunedau &amp; Lle",Outcomes!$B14,IF(R$3="Pobl &amp; Sgiliau",Outcomes!$C14,"")))</f>
        <v/>
      </c>
      <c r="S16" t="str">
        <f>IF(S$3="Cefnogi Busnesau Lleol",Outcomes!$A14,IF(S$3="Cymunedau &amp; Lle",Outcomes!$B14,IF(S$3="Pobl &amp; Sgiliau",Outcomes!$C14,"")))</f>
        <v/>
      </c>
    </row>
    <row r="17" spans="1:19" x14ac:dyDescent="0.35">
      <c r="A17" s="318">
        <v>15</v>
      </c>
      <c r="B17" t="str">
        <f>IF(B$3="Cefnogi Busnesau Lleol",Outcomes!$A15,IF(B$3="Cymunedau &amp; Lle",Outcomes!$B15,IF(B$3="Pobl &amp; Sgiliau",Outcomes!$C15,"")))</f>
        <v/>
      </c>
      <c r="C17" t="str">
        <f>IF(C$3="Cefnogi Busnesau Lleol",Outcomes!$A15,IF(C$3="Cymunedau &amp; Lle",Outcomes!$B15,IF(C$3="Pobl &amp; Sgiliau",Outcomes!$C15,"")))</f>
        <v/>
      </c>
      <c r="D17" t="str">
        <f>IF(D$3="Cefnogi Busnesau Lleol",Outcomes!$A15,IF(D$3="Cymunedau &amp; Lle",Outcomes!$B15,IF(D$3="Pobl &amp; Sgiliau",Outcomes!$C15,"")))</f>
        <v/>
      </c>
      <c r="E17" t="str">
        <f>IF(E$3="Cefnogi Busnesau Lleol",Outcomes!$A15,IF(E$3="Cymunedau &amp; Lle",Outcomes!$B15,IF(E$3="Pobl &amp; Sgiliau",Outcomes!$C15,"")))</f>
        <v/>
      </c>
      <c r="F17" t="str">
        <f>IF(F$3="Cefnogi Busnesau Lleol",Outcomes!$A15,IF(F$3="Cymunedau &amp; Lle",Outcomes!$B15,IF(F$3="Pobl &amp; Sgiliau",Outcomes!$C15,"")))</f>
        <v/>
      </c>
      <c r="G17" t="str">
        <f>IF(G$3="Cefnogi Busnesau Lleol",Outcomes!$A15,IF(G$3="Cymunedau &amp; Lle",Outcomes!$B15,IF(G$3="Pobl &amp; Sgiliau",Outcomes!$C15,"")))</f>
        <v/>
      </c>
      <c r="H17" t="str">
        <f>IF(H$3="Cefnogi Busnesau Lleol",Outcomes!$A15,IF(H$3="Cymunedau &amp; Lle",Outcomes!$B15,IF(H$3="Pobl &amp; Sgiliau",Outcomes!$C15,"")))</f>
        <v/>
      </c>
      <c r="I17" t="str">
        <f>IF(I$3="Cefnogi Busnesau Lleol",Outcomes!$A15,IF(I$3="Cymunedau &amp; Lle",Outcomes!$B15,IF(I$3="Pobl &amp; Sgiliau",Outcomes!$C15,"")))</f>
        <v/>
      </c>
      <c r="J17" t="str">
        <f>IF(J$3="Cefnogi Busnesau Lleol",Outcomes!$A15,IF(J$3="Cymunedau &amp; Lle",Outcomes!$B15,IF(J$3="Pobl &amp; Sgiliau",Outcomes!$C15,"")))</f>
        <v/>
      </c>
      <c r="K17" t="str">
        <f>IF(K$3="Cefnogi Busnesau Lleol",Outcomes!$A15,IF(K$3="Cymunedau &amp; Lle",Outcomes!$B15,IF(K$3="Pobl &amp; Sgiliau",Outcomes!$C15,"")))</f>
        <v/>
      </c>
      <c r="L17" t="str">
        <f>IF(L$3="Cefnogi Busnesau Lleol",Outcomes!$A15,IF(L$3="Cymunedau &amp; Lle",Outcomes!$B15,IF(L$3="Pobl &amp; Sgiliau",Outcomes!$C15,"")))</f>
        <v/>
      </c>
      <c r="M17" t="str">
        <f>IF(M$3="Cefnogi Busnesau Lleol",Outcomes!$A15,IF(M$3="Cymunedau &amp; Lle",Outcomes!$B15,IF(M$3="Pobl &amp; Sgiliau",Outcomes!$C15,"")))</f>
        <v/>
      </c>
      <c r="N17" t="str">
        <f>IF(N$3="Cefnogi Busnesau Lleol",Outcomes!$A15,IF(N$3="Cymunedau &amp; Lle",Outcomes!$B15,IF(N$3="Pobl &amp; Sgiliau",Outcomes!$C15,"")))</f>
        <v/>
      </c>
      <c r="O17" t="str">
        <f>IF(O$3="Cefnogi Busnesau Lleol",Outcomes!$A15,IF(O$3="Cymunedau &amp; Lle",Outcomes!$B15,IF(O$3="Pobl &amp; Sgiliau",Outcomes!$C15,"")))</f>
        <v/>
      </c>
      <c r="P17" t="str">
        <f>IF(P$3="Cefnogi Busnesau Lleol",Outcomes!$A15,IF(P$3="Cymunedau &amp; Lle",Outcomes!$B15,IF(P$3="Pobl &amp; Sgiliau",Outcomes!$C15,"")))</f>
        <v/>
      </c>
      <c r="Q17" t="str">
        <f>IF(Q$3="Cefnogi Busnesau Lleol",Outcomes!$A15,IF(Q$3="Cymunedau &amp; Lle",Outcomes!$B15,IF(Q$3="Pobl &amp; Sgiliau",Outcomes!$C15,"")))</f>
        <v/>
      </c>
      <c r="R17" t="str">
        <f>IF(R$3="Cefnogi Busnesau Lleol",Outcomes!$A15,IF(R$3="Cymunedau &amp; Lle",Outcomes!$B15,IF(R$3="Pobl &amp; Sgiliau",Outcomes!$C15,"")))</f>
        <v/>
      </c>
      <c r="S17" t="str">
        <f>IF(S$3="Cefnogi Busnesau Lleol",Outcomes!$A15,IF(S$3="Cymunedau &amp; Lle",Outcomes!$B15,IF(S$3="Pobl &amp; Sgiliau",Outcomes!$C15,"")))</f>
        <v/>
      </c>
    </row>
    <row r="18" spans="1:19" x14ac:dyDescent="0.35">
      <c r="A18" s="318">
        <v>16</v>
      </c>
      <c r="B18" t="str">
        <f>IF(B$3="Cefnogi Busnesau Lleol",Outcomes!$A16,IF(B$3="Cymunedau &amp; Lle",Outcomes!$B16,IF(B$3="Pobl &amp; Sgiliau",Outcomes!$C16,"")))</f>
        <v/>
      </c>
      <c r="C18" t="str">
        <f>IF(C$3="Cefnogi Busnesau Lleol",Outcomes!$A16,IF(C$3="Cymunedau &amp; Lle",Outcomes!$B16,IF(C$3="Pobl &amp; Sgiliau",Outcomes!$C16,"")))</f>
        <v/>
      </c>
      <c r="D18" t="str">
        <f>IF(D$3="Cefnogi Busnesau Lleol",Outcomes!$A16,IF(D$3="Cymunedau &amp; Lle",Outcomes!$B16,IF(D$3="Pobl &amp; Sgiliau",Outcomes!$C16,"")))</f>
        <v/>
      </c>
      <c r="E18" t="str">
        <f>IF(E$3="Cefnogi Busnesau Lleol",Outcomes!$A16,IF(E$3="Cymunedau &amp; Lle",Outcomes!$B16,IF(E$3="Pobl &amp; Sgiliau",Outcomes!$C16,"")))</f>
        <v/>
      </c>
      <c r="F18" t="str">
        <f>IF(F$3="Cefnogi Busnesau Lleol",Outcomes!$A16,IF(F$3="Cymunedau &amp; Lle",Outcomes!$B16,IF(F$3="Pobl &amp; Sgiliau",Outcomes!$C16,"")))</f>
        <v/>
      </c>
      <c r="G18" t="str">
        <f>IF(G$3="Cefnogi Busnesau Lleol",Outcomes!$A16,IF(G$3="Cymunedau &amp; Lle",Outcomes!$B16,IF(G$3="Pobl &amp; Sgiliau",Outcomes!$C16,"")))</f>
        <v/>
      </c>
      <c r="H18" t="str">
        <f>IF(H$3="Cefnogi Busnesau Lleol",Outcomes!$A16,IF(H$3="Cymunedau &amp; Lle",Outcomes!$B16,IF(H$3="Pobl &amp; Sgiliau",Outcomes!$C16,"")))</f>
        <v/>
      </c>
      <c r="I18" t="str">
        <f>IF(I$3="Cefnogi Busnesau Lleol",Outcomes!$A16,IF(I$3="Cymunedau &amp; Lle",Outcomes!$B16,IF(I$3="Pobl &amp; Sgiliau",Outcomes!$C16,"")))</f>
        <v/>
      </c>
      <c r="J18" t="str">
        <f>IF(J$3="Cefnogi Busnesau Lleol",Outcomes!$A16,IF(J$3="Cymunedau &amp; Lle",Outcomes!$B16,IF(J$3="Pobl &amp; Sgiliau",Outcomes!$C16,"")))</f>
        <v/>
      </c>
      <c r="K18" t="str">
        <f>IF(K$3="Cefnogi Busnesau Lleol",Outcomes!$A16,IF(K$3="Cymunedau &amp; Lle",Outcomes!$B16,IF(K$3="Pobl &amp; Sgiliau",Outcomes!$C16,"")))</f>
        <v/>
      </c>
      <c r="L18" t="str">
        <f>IF(L$3="Cefnogi Busnesau Lleol",Outcomes!$A16,IF(L$3="Cymunedau &amp; Lle",Outcomes!$B16,IF(L$3="Pobl &amp; Sgiliau",Outcomes!$C16,"")))</f>
        <v/>
      </c>
      <c r="M18" t="str">
        <f>IF(M$3="Cefnogi Busnesau Lleol",Outcomes!$A16,IF(M$3="Cymunedau &amp; Lle",Outcomes!$B16,IF(M$3="Pobl &amp; Sgiliau",Outcomes!$C16,"")))</f>
        <v/>
      </c>
      <c r="N18" t="str">
        <f>IF(N$3="Cefnogi Busnesau Lleol",Outcomes!$A16,IF(N$3="Cymunedau &amp; Lle",Outcomes!$B16,IF(N$3="Pobl &amp; Sgiliau",Outcomes!$C16,"")))</f>
        <v/>
      </c>
      <c r="O18" t="str">
        <f>IF(O$3="Cefnogi Busnesau Lleol",Outcomes!$A16,IF(O$3="Cymunedau &amp; Lle",Outcomes!$B16,IF(O$3="Pobl &amp; Sgiliau",Outcomes!$C16,"")))</f>
        <v/>
      </c>
      <c r="P18" t="str">
        <f>IF(P$3="Cefnogi Busnesau Lleol",Outcomes!$A16,IF(P$3="Cymunedau &amp; Lle",Outcomes!$B16,IF(P$3="Pobl &amp; Sgiliau",Outcomes!$C16,"")))</f>
        <v/>
      </c>
      <c r="Q18" t="str">
        <f>IF(Q$3="Cefnogi Busnesau Lleol",Outcomes!$A16,IF(Q$3="Cymunedau &amp; Lle",Outcomes!$B16,IF(Q$3="Pobl &amp; Sgiliau",Outcomes!$C16,"")))</f>
        <v/>
      </c>
      <c r="R18" t="str">
        <f>IF(R$3="Cefnogi Busnesau Lleol",Outcomes!$A16,IF(R$3="Cymunedau &amp; Lle",Outcomes!$B16,IF(R$3="Pobl &amp; Sgiliau",Outcomes!$C16,"")))</f>
        <v/>
      </c>
      <c r="S18" t="str">
        <f>IF(S$3="Cefnogi Busnesau Lleol",Outcomes!$A16,IF(S$3="Cymunedau &amp; Lle",Outcomes!$B16,IF(S$3="Pobl &amp; Sgiliau",Outcomes!$C16,"")))</f>
        <v/>
      </c>
    </row>
    <row r="19" spans="1:19" x14ac:dyDescent="0.35">
      <c r="A19" s="318">
        <v>17</v>
      </c>
      <c r="B19" t="str">
        <f>IF(B$3="Cefnogi Busnesau Lleol",Outcomes!$A17,IF(B$3="Cymunedau &amp; Lle",Outcomes!$B17,IF(B$3="Pobl &amp; Sgiliau",Outcomes!$C17,"")))</f>
        <v/>
      </c>
      <c r="C19" t="str">
        <f>IF(C$3="Cefnogi Busnesau Lleol",Outcomes!$A17,IF(C$3="Cymunedau &amp; Lle",Outcomes!$B17,IF(C$3="Pobl &amp; Sgiliau",Outcomes!$C17,"")))</f>
        <v/>
      </c>
      <c r="D19" t="str">
        <f>IF(D$3="Cefnogi Busnesau Lleol",Outcomes!$A17,IF(D$3="Cymunedau &amp; Lle",Outcomes!$B17,IF(D$3="Pobl &amp; Sgiliau",Outcomes!$C17,"")))</f>
        <v/>
      </c>
      <c r="E19" t="str">
        <f>IF(E$3="Cefnogi Busnesau Lleol",Outcomes!$A17,IF(E$3="Cymunedau &amp; Lle",Outcomes!$B17,IF(E$3="Pobl &amp; Sgiliau",Outcomes!$C17,"")))</f>
        <v/>
      </c>
      <c r="F19" t="str">
        <f>IF(F$3="Cefnogi Busnesau Lleol",Outcomes!$A17,IF(F$3="Cymunedau &amp; Lle",Outcomes!$B17,IF(F$3="Pobl &amp; Sgiliau",Outcomes!$C17,"")))</f>
        <v/>
      </c>
      <c r="G19" t="str">
        <f>IF(G$3="Cefnogi Busnesau Lleol",Outcomes!$A17,IF(G$3="Cymunedau &amp; Lle",Outcomes!$B17,IF(G$3="Pobl &amp; Sgiliau",Outcomes!$C17,"")))</f>
        <v/>
      </c>
      <c r="H19" t="str">
        <f>IF(H$3="Cefnogi Busnesau Lleol",Outcomes!$A17,IF(H$3="Cymunedau &amp; Lle",Outcomes!$B17,IF(H$3="Pobl &amp; Sgiliau",Outcomes!$C17,"")))</f>
        <v/>
      </c>
      <c r="I19" t="str">
        <f>IF(I$3="Cefnogi Busnesau Lleol",Outcomes!$A17,IF(I$3="Cymunedau &amp; Lle",Outcomes!$B17,IF(I$3="Pobl &amp; Sgiliau",Outcomes!$C17,"")))</f>
        <v/>
      </c>
      <c r="J19" t="str">
        <f>IF(J$3="Cefnogi Busnesau Lleol",Outcomes!$A17,IF(J$3="Cymunedau &amp; Lle",Outcomes!$B17,IF(J$3="Pobl &amp; Sgiliau",Outcomes!$C17,"")))</f>
        <v/>
      </c>
      <c r="K19" t="str">
        <f>IF(K$3="Cefnogi Busnesau Lleol",Outcomes!$A17,IF(K$3="Cymunedau &amp; Lle",Outcomes!$B17,IF(K$3="Pobl &amp; Sgiliau",Outcomes!$C17,"")))</f>
        <v/>
      </c>
      <c r="L19" t="str">
        <f>IF(L$3="Cefnogi Busnesau Lleol",Outcomes!$A17,IF(L$3="Cymunedau &amp; Lle",Outcomes!$B17,IF(L$3="Pobl &amp; Sgiliau",Outcomes!$C17,"")))</f>
        <v/>
      </c>
      <c r="M19" t="str">
        <f>IF(M$3="Cefnogi Busnesau Lleol",Outcomes!$A17,IF(M$3="Cymunedau &amp; Lle",Outcomes!$B17,IF(M$3="Pobl &amp; Sgiliau",Outcomes!$C17,"")))</f>
        <v/>
      </c>
      <c r="N19" t="str">
        <f>IF(N$3="Cefnogi Busnesau Lleol",Outcomes!$A17,IF(N$3="Cymunedau &amp; Lle",Outcomes!$B17,IF(N$3="Pobl &amp; Sgiliau",Outcomes!$C17,"")))</f>
        <v/>
      </c>
      <c r="O19" t="str">
        <f>IF(O$3="Cefnogi Busnesau Lleol",Outcomes!$A17,IF(O$3="Cymunedau &amp; Lle",Outcomes!$B17,IF(O$3="Pobl &amp; Sgiliau",Outcomes!$C17,"")))</f>
        <v/>
      </c>
      <c r="P19" t="str">
        <f>IF(P$3="Cefnogi Busnesau Lleol",Outcomes!$A17,IF(P$3="Cymunedau &amp; Lle",Outcomes!$B17,IF(P$3="Pobl &amp; Sgiliau",Outcomes!$C17,"")))</f>
        <v/>
      </c>
      <c r="Q19" t="str">
        <f>IF(Q$3="Cefnogi Busnesau Lleol",Outcomes!$A17,IF(Q$3="Cymunedau &amp; Lle",Outcomes!$B17,IF(Q$3="Pobl &amp; Sgiliau",Outcomes!$C17,"")))</f>
        <v/>
      </c>
      <c r="R19" t="str">
        <f>IF(R$3="Cefnogi Busnesau Lleol",Outcomes!$A17,IF(R$3="Cymunedau &amp; Lle",Outcomes!$B17,IF(R$3="Pobl &amp; Sgiliau",Outcomes!$C17,"")))</f>
        <v/>
      </c>
      <c r="S19" t="str">
        <f>IF(S$3="Cefnogi Busnesau Lleol",Outcomes!$A17,IF(S$3="Cymunedau &amp; Lle",Outcomes!$B17,IF(S$3="Pobl &amp; Sgiliau",Outcomes!$C17,"")))</f>
        <v/>
      </c>
    </row>
    <row r="20" spans="1:19" x14ac:dyDescent="0.35">
      <c r="A20" s="318">
        <v>18</v>
      </c>
      <c r="B20" t="str">
        <f>IF(B$3="Cefnogi Busnesau Lleol",Outcomes!$A18,IF(B$3="Cymunedau &amp; Lle",Outcomes!$B18,IF(B$3="Pobl &amp; Sgiliau",Outcomes!$C18,"")))</f>
        <v/>
      </c>
      <c r="C20" t="str">
        <f>IF(C$3="Cefnogi Busnesau Lleol",Outcomes!$A18,IF(C$3="Cymunedau &amp; Lle",Outcomes!$B18,IF(C$3="Pobl &amp; Sgiliau",Outcomes!$C18,"")))</f>
        <v/>
      </c>
      <c r="D20" t="str">
        <f>IF(D$3="Cefnogi Busnesau Lleol",Outcomes!$A18,IF(D$3="Cymunedau &amp; Lle",Outcomes!$B18,IF(D$3="Pobl &amp; Sgiliau",Outcomes!$C18,"")))</f>
        <v/>
      </c>
      <c r="E20" t="str">
        <f>IF(E$3="Cefnogi Busnesau Lleol",Outcomes!$A18,IF(E$3="Cymunedau &amp; Lle",Outcomes!$B18,IF(E$3="Pobl &amp; Sgiliau",Outcomes!$C18,"")))</f>
        <v/>
      </c>
      <c r="F20" t="str">
        <f>IF(F$3="Cefnogi Busnesau Lleol",Outcomes!$A18,IF(F$3="Cymunedau &amp; Lle",Outcomes!$B18,IF(F$3="Pobl &amp; Sgiliau",Outcomes!$C18,"")))</f>
        <v/>
      </c>
      <c r="G20" t="str">
        <f>IF(G$3="Cefnogi Busnesau Lleol",Outcomes!$A18,IF(G$3="Cymunedau &amp; Lle",Outcomes!$B18,IF(G$3="Pobl &amp; Sgiliau",Outcomes!$C18,"")))</f>
        <v/>
      </c>
      <c r="H20" t="str">
        <f>IF(H$3="Cefnogi Busnesau Lleol",Outcomes!$A18,IF(H$3="Cymunedau &amp; Lle",Outcomes!$B18,IF(H$3="Pobl &amp; Sgiliau",Outcomes!$C18,"")))</f>
        <v/>
      </c>
      <c r="I20" t="str">
        <f>IF(I$3="Cefnogi Busnesau Lleol",Outcomes!$A18,IF(I$3="Cymunedau &amp; Lle",Outcomes!$B18,IF(I$3="Pobl &amp; Sgiliau",Outcomes!$C18,"")))</f>
        <v/>
      </c>
      <c r="J20" t="str">
        <f>IF(J$3="Cefnogi Busnesau Lleol",Outcomes!$A18,IF(J$3="Cymunedau &amp; Lle",Outcomes!$B18,IF(J$3="Pobl &amp; Sgiliau",Outcomes!$C18,"")))</f>
        <v/>
      </c>
      <c r="K20" t="str">
        <f>IF(K$3="Cefnogi Busnesau Lleol",Outcomes!$A18,IF(K$3="Cymunedau &amp; Lle",Outcomes!$B18,IF(K$3="Pobl &amp; Sgiliau",Outcomes!$C18,"")))</f>
        <v/>
      </c>
      <c r="L20" t="str">
        <f>IF(L$3="Cefnogi Busnesau Lleol",Outcomes!$A18,IF(L$3="Cymunedau &amp; Lle",Outcomes!$B18,IF(L$3="Pobl &amp; Sgiliau",Outcomes!$C18,"")))</f>
        <v/>
      </c>
      <c r="M20" t="str">
        <f>IF(M$3="Cefnogi Busnesau Lleol",Outcomes!$A18,IF(M$3="Cymunedau &amp; Lle",Outcomes!$B18,IF(M$3="Pobl &amp; Sgiliau",Outcomes!$C18,"")))</f>
        <v/>
      </c>
      <c r="N20" t="str">
        <f>IF(N$3="Cefnogi Busnesau Lleol",Outcomes!$A18,IF(N$3="Cymunedau &amp; Lle",Outcomes!$B18,IF(N$3="Pobl &amp; Sgiliau",Outcomes!$C18,"")))</f>
        <v/>
      </c>
      <c r="O20" t="str">
        <f>IF(O$3="Cefnogi Busnesau Lleol",Outcomes!$A18,IF(O$3="Cymunedau &amp; Lle",Outcomes!$B18,IF(O$3="Pobl &amp; Sgiliau",Outcomes!$C18,"")))</f>
        <v/>
      </c>
      <c r="P20" t="str">
        <f>IF(P$3="Cefnogi Busnesau Lleol",Outcomes!$A18,IF(P$3="Cymunedau &amp; Lle",Outcomes!$B18,IF(P$3="Pobl &amp; Sgiliau",Outcomes!$C18,"")))</f>
        <v/>
      </c>
      <c r="Q20" t="str">
        <f>IF(Q$3="Cefnogi Busnesau Lleol",Outcomes!$A18,IF(Q$3="Cymunedau &amp; Lle",Outcomes!$B18,IF(Q$3="Pobl &amp; Sgiliau",Outcomes!$C18,"")))</f>
        <v/>
      </c>
      <c r="R20" t="str">
        <f>IF(R$3="Cefnogi Busnesau Lleol",Outcomes!$A18,IF(R$3="Cymunedau &amp; Lle",Outcomes!$B18,IF(R$3="Pobl &amp; Sgiliau",Outcomes!$C18,"")))</f>
        <v/>
      </c>
      <c r="S20" t="str">
        <f>IF(S$3="Cefnogi Busnesau Lleol",Outcomes!$A18,IF(S$3="Cymunedau &amp; Lle",Outcomes!$B18,IF(S$3="Pobl &amp; Sgiliau",Outcomes!$C18,"")))</f>
        <v/>
      </c>
    </row>
    <row r="21" spans="1:19" x14ac:dyDescent="0.35">
      <c r="A21" s="318">
        <v>19</v>
      </c>
      <c r="B21" t="str">
        <f>IF(B$3="Cefnogi Busnesau Lleol",Outcomes!$A19,IF(B$3="Cymunedau &amp; Lle",Outcomes!$B19,IF(B$3="Pobl &amp; Sgiliau",Outcomes!$C19,"")))</f>
        <v/>
      </c>
      <c r="C21" t="str">
        <f>IF(C$3="Cefnogi Busnesau Lleol",Outcomes!$A19,IF(C$3="Cymunedau &amp; Lle",Outcomes!$B19,IF(C$3="Pobl &amp; Sgiliau",Outcomes!$C19,"")))</f>
        <v/>
      </c>
      <c r="D21" t="str">
        <f>IF(D$3="Cefnogi Busnesau Lleol",Outcomes!$A19,IF(D$3="Cymunedau &amp; Lle",Outcomes!$B19,IF(D$3="Pobl &amp; Sgiliau",Outcomes!$C19,"")))</f>
        <v/>
      </c>
      <c r="E21" t="str">
        <f>IF(E$3="Cefnogi Busnesau Lleol",Outcomes!$A19,IF(E$3="Cymunedau &amp; Lle",Outcomes!$B19,IF(E$3="Pobl &amp; Sgiliau",Outcomes!$C19,"")))</f>
        <v/>
      </c>
      <c r="F21" t="str">
        <f>IF(F$3="Cefnogi Busnesau Lleol",Outcomes!$A19,IF(F$3="Cymunedau &amp; Lle",Outcomes!$B19,IF(F$3="Pobl &amp; Sgiliau",Outcomes!$C19,"")))</f>
        <v/>
      </c>
      <c r="G21" t="str">
        <f>IF(G$3="Cefnogi Busnesau Lleol",Outcomes!$A19,IF(G$3="Cymunedau &amp; Lle",Outcomes!$B19,IF(G$3="Pobl &amp; Sgiliau",Outcomes!$C19,"")))</f>
        <v/>
      </c>
      <c r="H21" t="str">
        <f>IF(H$3="Cefnogi Busnesau Lleol",Outcomes!$A19,IF(H$3="Cymunedau &amp; Lle",Outcomes!$B19,IF(H$3="Pobl &amp; Sgiliau",Outcomes!$C19,"")))</f>
        <v/>
      </c>
      <c r="I21" t="str">
        <f>IF(I$3="Cefnogi Busnesau Lleol",Outcomes!$A19,IF(I$3="Cymunedau &amp; Lle",Outcomes!$B19,IF(I$3="Pobl &amp; Sgiliau",Outcomes!$C19,"")))</f>
        <v/>
      </c>
      <c r="J21" t="str">
        <f>IF(J$3="Cefnogi Busnesau Lleol",Outcomes!$A19,IF(J$3="Cymunedau &amp; Lle",Outcomes!$B19,IF(J$3="Pobl &amp; Sgiliau",Outcomes!$C19,"")))</f>
        <v/>
      </c>
      <c r="K21" t="str">
        <f>IF(K$3="Cefnogi Busnesau Lleol",Outcomes!$A19,IF(K$3="Cymunedau &amp; Lle",Outcomes!$B19,IF(K$3="Pobl &amp; Sgiliau",Outcomes!$C19,"")))</f>
        <v/>
      </c>
      <c r="L21" t="str">
        <f>IF(L$3="Cefnogi Busnesau Lleol",Outcomes!$A19,IF(L$3="Cymunedau &amp; Lle",Outcomes!$B19,IF(L$3="Pobl &amp; Sgiliau",Outcomes!$C19,"")))</f>
        <v/>
      </c>
      <c r="M21" t="str">
        <f>IF(M$3="Cefnogi Busnesau Lleol",Outcomes!$A19,IF(M$3="Cymunedau &amp; Lle",Outcomes!$B19,IF(M$3="Pobl &amp; Sgiliau",Outcomes!$C19,"")))</f>
        <v/>
      </c>
      <c r="N21" t="str">
        <f>IF(N$3="Cefnogi Busnesau Lleol",Outcomes!$A19,IF(N$3="Cymunedau &amp; Lle",Outcomes!$B19,IF(N$3="Pobl &amp; Sgiliau",Outcomes!$C19,"")))</f>
        <v/>
      </c>
      <c r="O21" t="str">
        <f>IF(O$3="Cefnogi Busnesau Lleol",Outcomes!$A19,IF(O$3="Cymunedau &amp; Lle",Outcomes!$B19,IF(O$3="Pobl &amp; Sgiliau",Outcomes!$C19,"")))</f>
        <v/>
      </c>
      <c r="P21" t="str">
        <f>IF(P$3="Cefnogi Busnesau Lleol",Outcomes!$A19,IF(P$3="Cymunedau &amp; Lle",Outcomes!$B19,IF(P$3="Pobl &amp; Sgiliau",Outcomes!$C19,"")))</f>
        <v/>
      </c>
      <c r="Q21" t="str">
        <f>IF(Q$3="Cefnogi Busnesau Lleol",Outcomes!$A19,IF(Q$3="Cymunedau &amp; Lle",Outcomes!$B19,IF(Q$3="Pobl &amp; Sgiliau",Outcomes!$C19,"")))</f>
        <v/>
      </c>
      <c r="R21" t="str">
        <f>IF(R$3="Cefnogi Busnesau Lleol",Outcomes!$A19,IF(R$3="Cymunedau &amp; Lle",Outcomes!$B19,IF(R$3="Pobl &amp; Sgiliau",Outcomes!$C19,"")))</f>
        <v/>
      </c>
      <c r="S21" t="str">
        <f>IF(S$3="Cefnogi Busnesau Lleol",Outcomes!$A19,IF(S$3="Cymunedau &amp; Lle",Outcomes!$B19,IF(S$3="Pobl &amp; Sgiliau",Outcomes!$C19,"")))</f>
        <v/>
      </c>
    </row>
    <row r="22" spans="1:19" x14ac:dyDescent="0.35">
      <c r="A22" s="318">
        <v>20</v>
      </c>
      <c r="B22" t="str">
        <f>IF(B$3="Cefnogi Busnesau Lleol",Outcomes!$A20,IF(B$3="Cymunedau &amp; Lle",Outcomes!$B20,""))</f>
        <v/>
      </c>
      <c r="C22" t="str">
        <f>IF(C$3="Cefnogi Busnesau Lleol",Outcomes!$A20,IF(C$3="Cymunedau &amp; Lle",Outcomes!$B20,""))</f>
        <v/>
      </c>
      <c r="D22" t="str">
        <f>IF(D$3="Cefnogi Busnesau Lleol",Outcomes!$A20,IF(D$3="Cymunedau &amp; Lle",Outcomes!$B20,""))</f>
        <v/>
      </c>
      <c r="E22" t="str">
        <f>IF(E$3="Cefnogi Busnesau Lleol",Outcomes!$A20,IF(E$3="Cymunedau &amp; Lle",Outcomes!$B20,""))</f>
        <v/>
      </c>
      <c r="F22" t="str">
        <f>IF(F$3="Cefnogi Busnesau Lleol",Outcomes!$A20,IF(F$3="Cymunedau &amp; Lle",Outcomes!$B20,""))</f>
        <v/>
      </c>
      <c r="G22" t="str">
        <f>IF(G$3="Cefnogi Busnesau Lleol",Outcomes!$A20,IF(G$3="Cymunedau &amp; Lle",Outcomes!$B20,""))</f>
        <v/>
      </c>
      <c r="H22" t="str">
        <f>IF(H$3="Cefnogi Busnesau Lleol",Outcomes!$A20,IF(H$3="Cymunedau &amp; Lle",Outcomes!$B20,""))</f>
        <v/>
      </c>
      <c r="I22" t="str">
        <f>IF(I$3="Cefnogi Busnesau Lleol",Outcomes!$A20,IF(I$3="Cymunedau &amp; Lle",Outcomes!$B20,""))</f>
        <v/>
      </c>
      <c r="J22" t="str">
        <f>IF(J$3="Cefnogi Busnesau Lleol",Outcomes!$A20,IF(J$3="Cymunedau &amp; Lle",Outcomes!$B20,""))</f>
        <v/>
      </c>
      <c r="K22" t="str">
        <f>IF(K$3="Cefnogi Busnesau Lleol",Outcomes!$A20,IF(K$3="Cymunedau &amp; Lle",Outcomes!$B20,""))</f>
        <v/>
      </c>
      <c r="L22" t="str">
        <f>IF(L$3="Cefnogi Busnesau Lleol",Outcomes!$A20,IF(L$3="Cymunedau &amp; Lle",Outcomes!$B20,""))</f>
        <v/>
      </c>
      <c r="M22" t="str">
        <f>IF(M$3="Cefnogi Busnesau Lleol",Outcomes!$A20,IF(M$3="Cymunedau &amp; Lle",Outcomes!$B20,""))</f>
        <v/>
      </c>
      <c r="N22" t="str">
        <f>IF(N$3="Cefnogi Busnesau Lleol",Outcomes!$A20,IF(N$3="Cymunedau &amp; Lle",Outcomes!$B20,""))</f>
        <v/>
      </c>
      <c r="O22" t="str">
        <f>IF(O$3="Cefnogi Busnesau Lleol",Outcomes!$A20,IF(O$3="Cymunedau &amp; Lle",Outcomes!$B20,""))</f>
        <v/>
      </c>
      <c r="P22" t="str">
        <f>IF(P$3="Cefnogi Busnesau Lleol",Outcomes!$A20,IF(P$3="Cymunedau &amp; Lle",Outcomes!$B20,""))</f>
        <v/>
      </c>
      <c r="Q22" t="str">
        <f>IF(Q$3="Cefnogi Busnesau Lleol",Outcomes!$A20,IF(Q$3="Cymunedau &amp; Lle",Outcomes!$B20,""))</f>
        <v/>
      </c>
      <c r="R22" t="str">
        <f>IF(R$3="Cefnogi Busnesau Lleol",Outcomes!$A20,IF(R$3="Cymunedau &amp; Lle",Outcomes!$B20,""))</f>
        <v/>
      </c>
      <c r="S22" t="str">
        <f>IF(S$3="Cefnogi Busnesau Lleol",Outcomes!$A20,IF(S$3="Cymunedau &amp; Lle",Outcomes!$B20,""))</f>
        <v/>
      </c>
    </row>
    <row r="23" spans="1:19" x14ac:dyDescent="0.35">
      <c r="A23" s="318">
        <v>21</v>
      </c>
      <c r="B23" t="str">
        <f>IF(B$3="Cefnogi Busnesau Lleol",Outcomes!$A21,IF(B$3="Cymunedau &amp; Lle",Outcomes!$B21,""))</f>
        <v/>
      </c>
      <c r="C23" t="str">
        <f>IF(C$3="Cefnogi Busnesau Lleol",Outcomes!$A21,IF(C$3="Cymunedau &amp; Lle",Outcomes!$B21,""))</f>
        <v/>
      </c>
      <c r="D23" t="str">
        <f>IF(D$3="Cefnogi Busnesau Lleol",Outcomes!$A21,IF(D$3="Cymunedau &amp; Lle",Outcomes!$B21,""))</f>
        <v/>
      </c>
      <c r="E23" t="str">
        <f>IF(E$3="Cefnogi Busnesau Lleol",Outcomes!$A21,IF(E$3="Cymunedau &amp; Lle",Outcomes!$B21,""))</f>
        <v/>
      </c>
      <c r="F23" t="str">
        <f>IF(F$3="Cefnogi Busnesau Lleol",Outcomes!$A21,IF(F$3="Cymunedau &amp; Lle",Outcomes!$B21,""))</f>
        <v/>
      </c>
      <c r="G23" t="str">
        <f>IF(G$3="Cefnogi Busnesau Lleol",Outcomes!$A21,IF(G$3="Cymunedau &amp; Lle",Outcomes!$B21,""))</f>
        <v/>
      </c>
      <c r="H23" t="str">
        <f>IF(H$3="Cefnogi Busnesau Lleol",Outcomes!$A21,IF(H$3="Cymunedau &amp; Lle",Outcomes!$B21,""))</f>
        <v/>
      </c>
      <c r="I23" t="str">
        <f>IF(I$3="Cefnogi Busnesau Lleol",Outcomes!$A21,IF(I$3="Cymunedau &amp; Lle",Outcomes!$B21,""))</f>
        <v/>
      </c>
      <c r="J23" t="str">
        <f>IF(J$3="Cefnogi Busnesau Lleol",Outcomes!$A21,IF(J$3="Cymunedau &amp; Lle",Outcomes!$B21,""))</f>
        <v/>
      </c>
      <c r="K23" t="str">
        <f>IF(K$3="Cefnogi Busnesau Lleol",Outcomes!$A21,IF(K$3="Cymunedau &amp; Lle",Outcomes!$B21,""))</f>
        <v/>
      </c>
      <c r="L23" t="str">
        <f>IF(L$3="Cefnogi Busnesau Lleol",Outcomes!$A21,IF(L$3="Cymunedau &amp; Lle",Outcomes!$B21,""))</f>
        <v/>
      </c>
      <c r="M23" t="str">
        <f>IF(M$3="Cefnogi Busnesau Lleol",Outcomes!$A21,IF(M$3="Cymunedau &amp; Lle",Outcomes!$B21,""))</f>
        <v/>
      </c>
      <c r="N23" t="str">
        <f>IF(N$3="Cefnogi Busnesau Lleol",Outcomes!$A21,IF(N$3="Cymunedau &amp; Lle",Outcomes!$B21,""))</f>
        <v/>
      </c>
      <c r="O23" t="str">
        <f>IF(O$3="Cefnogi Busnesau Lleol",Outcomes!$A21,IF(O$3="Cymunedau &amp; Lle",Outcomes!$B21,""))</f>
        <v/>
      </c>
      <c r="P23" t="str">
        <f>IF(P$3="Cefnogi Busnesau Lleol",Outcomes!$A21,IF(P$3="Cymunedau &amp; Lle",Outcomes!$B21,""))</f>
        <v/>
      </c>
      <c r="Q23" t="str">
        <f>IF(Q$3="Cefnogi Busnesau Lleol",Outcomes!$A21,IF(Q$3="Cymunedau &amp; Lle",Outcomes!$B21,""))</f>
        <v/>
      </c>
      <c r="R23" t="str">
        <f>IF(R$3="Cefnogi Busnesau Lleol",Outcomes!$A21,IF(R$3="Cymunedau &amp; Lle",Outcomes!$B21,""))</f>
        <v/>
      </c>
      <c r="S23" t="str">
        <f>IF(S$3="Cefnogi Busnesau Lleol",Outcomes!$A21,IF(S$3="Cymunedau &amp; Lle",Outcomes!$B21,""))</f>
        <v/>
      </c>
    </row>
    <row r="24" spans="1:19" x14ac:dyDescent="0.35">
      <c r="A24" s="318">
        <v>22</v>
      </c>
      <c r="B24" t="str">
        <f>IF(B$3="Cefnogi Busnesau Lleol",Outcomes!$A22,IF(B$3="Cymunedau &amp; Lle",Outcomes!$B22,""))</f>
        <v/>
      </c>
      <c r="C24" t="str">
        <f>IF(C$3="Cefnogi Busnesau Lleol",Outcomes!$A22,IF(C$3="Cymunedau &amp; Lle",Outcomes!$B22,""))</f>
        <v/>
      </c>
      <c r="D24" t="str">
        <f>IF(D$3="Cefnogi Busnesau Lleol",Outcomes!$A22,IF(D$3="Cymunedau &amp; Lle",Outcomes!$B22,""))</f>
        <v/>
      </c>
      <c r="E24" t="str">
        <f>IF(E$3="Cefnogi Busnesau Lleol",Outcomes!$A22,IF(E$3="Cymunedau &amp; Lle",Outcomes!$B22,""))</f>
        <v/>
      </c>
      <c r="F24" t="str">
        <f>IF(F$3="Cefnogi Busnesau Lleol",Outcomes!$A22,IF(F$3="Cymunedau &amp; Lle",Outcomes!$B22,""))</f>
        <v/>
      </c>
      <c r="G24" t="str">
        <f>IF(G$3="Cefnogi Busnesau Lleol",Outcomes!$A22,IF(G$3="Cymunedau &amp; Lle",Outcomes!$B22,""))</f>
        <v/>
      </c>
      <c r="H24" t="str">
        <f>IF(H$3="Cefnogi Busnesau Lleol",Outcomes!$A22,IF(H$3="Cymunedau &amp; Lle",Outcomes!$B22,""))</f>
        <v/>
      </c>
      <c r="I24" t="str">
        <f>IF(I$3="Cefnogi Busnesau Lleol",Outcomes!$A22,IF(I$3="Cymunedau &amp; Lle",Outcomes!$B22,""))</f>
        <v/>
      </c>
      <c r="J24" t="str">
        <f>IF(J$3="Cefnogi Busnesau Lleol",Outcomes!$A22,IF(J$3="Cymunedau &amp; Lle",Outcomes!$B22,""))</f>
        <v/>
      </c>
      <c r="K24" t="str">
        <f>IF(K$3="Cefnogi Busnesau Lleol",Outcomes!$A22,IF(K$3="Cymunedau &amp; Lle",Outcomes!$B22,""))</f>
        <v/>
      </c>
      <c r="L24" t="str">
        <f>IF(L$3="Cefnogi Busnesau Lleol",Outcomes!$A22,IF(L$3="Cymunedau &amp; Lle",Outcomes!$B22,""))</f>
        <v/>
      </c>
      <c r="M24" t="str">
        <f>IF(M$3="Cefnogi Busnesau Lleol",Outcomes!$A22,IF(M$3="Cymunedau &amp; Lle",Outcomes!$B22,""))</f>
        <v/>
      </c>
      <c r="N24" t="str">
        <f>IF(N$3="Cefnogi Busnesau Lleol",Outcomes!$A22,IF(N$3="Cymunedau &amp; Lle",Outcomes!$B22,""))</f>
        <v/>
      </c>
      <c r="O24" t="str">
        <f>IF(O$3="Cefnogi Busnesau Lleol",Outcomes!$A22,IF(O$3="Cymunedau &amp; Lle",Outcomes!$B22,""))</f>
        <v/>
      </c>
      <c r="P24" t="str">
        <f>IF(P$3="Cefnogi Busnesau Lleol",Outcomes!$A22,IF(P$3="Cymunedau &amp; Lle",Outcomes!$B22,""))</f>
        <v/>
      </c>
      <c r="Q24" t="str">
        <f>IF(Q$3="Cefnogi Busnesau Lleol",Outcomes!$A22,IF(Q$3="Cymunedau &amp; Lle",Outcomes!$B22,""))</f>
        <v/>
      </c>
      <c r="R24" t="str">
        <f>IF(R$3="Cefnogi Busnesau Lleol",Outcomes!$A22,IF(R$3="Cymunedau &amp; Lle",Outcomes!$B22,""))</f>
        <v/>
      </c>
      <c r="S24" t="str">
        <f>IF(S$3="Cefnogi Busnesau Lleol",Outcomes!$A22,IF(S$3="Cymunedau &amp; Lle",Outcomes!$B22,""))</f>
        <v/>
      </c>
    </row>
    <row r="25" spans="1:19" x14ac:dyDescent="0.35">
      <c r="A25" s="318">
        <v>23</v>
      </c>
      <c r="B25" t="str">
        <f>IF(B$3="Cefnogi Busnesau Lleol",Outcomes!$A23,IF(B$3="Cymunedau &amp; Lle",Outcomes!$B23,""))</f>
        <v/>
      </c>
      <c r="C25" t="str">
        <f>IF(C$3="Cefnogi Busnesau Lleol",Outcomes!$A23,IF(C$3="Cymunedau &amp; Lle",Outcomes!$B23,""))</f>
        <v/>
      </c>
      <c r="D25" t="str">
        <f>IF(D$3="Cefnogi Busnesau Lleol",Outcomes!$A23,IF(D$3="Cymunedau &amp; Lle",Outcomes!$B23,""))</f>
        <v/>
      </c>
      <c r="E25" t="str">
        <f>IF(E$3="Cefnogi Busnesau Lleol",Outcomes!$A23,IF(E$3="Cymunedau &amp; Lle",Outcomes!$B23,""))</f>
        <v/>
      </c>
      <c r="F25" t="str">
        <f>IF(F$3="Cefnogi Busnesau Lleol",Outcomes!$A23,IF(F$3="Cymunedau &amp; Lle",Outcomes!$B23,""))</f>
        <v/>
      </c>
      <c r="G25" t="str">
        <f>IF(G$3="Cefnogi Busnesau Lleol",Outcomes!$A23,IF(G$3="Cymunedau &amp; Lle",Outcomes!$B23,""))</f>
        <v/>
      </c>
      <c r="H25" t="str">
        <f>IF(H$3="Cefnogi Busnesau Lleol",Outcomes!$A23,IF(H$3="Cymunedau &amp; Lle",Outcomes!$B23,""))</f>
        <v/>
      </c>
      <c r="I25" t="str">
        <f>IF(I$3="Cefnogi Busnesau Lleol",Outcomes!$A23,IF(I$3="Cymunedau &amp; Lle",Outcomes!$B23,""))</f>
        <v/>
      </c>
      <c r="J25" t="str">
        <f>IF(J$3="Cefnogi Busnesau Lleol",Outcomes!$A23,IF(J$3="Cymunedau &amp; Lle",Outcomes!$B23,""))</f>
        <v/>
      </c>
      <c r="K25" t="str">
        <f>IF(K$3="Cefnogi Busnesau Lleol",Outcomes!$A23,IF(K$3="Cymunedau &amp; Lle",Outcomes!$B23,""))</f>
        <v/>
      </c>
      <c r="L25" t="str">
        <f>IF(L$3="Cefnogi Busnesau Lleol",Outcomes!$A23,IF(L$3="Cymunedau &amp; Lle",Outcomes!$B23,""))</f>
        <v/>
      </c>
      <c r="M25" t="str">
        <f>IF(M$3="Cefnogi Busnesau Lleol",Outcomes!$A23,IF(M$3="Cymunedau &amp; Lle",Outcomes!$B23,""))</f>
        <v/>
      </c>
      <c r="N25" t="str">
        <f>IF(N$3="Cefnogi Busnesau Lleol",Outcomes!$A23,IF(N$3="Cymunedau &amp; Lle",Outcomes!$B23,""))</f>
        <v/>
      </c>
      <c r="O25" t="str">
        <f>IF(O$3="Cefnogi Busnesau Lleol",Outcomes!$A23,IF(O$3="Cymunedau &amp; Lle",Outcomes!$B23,""))</f>
        <v/>
      </c>
      <c r="P25" t="str">
        <f>IF(P$3="Cefnogi Busnesau Lleol",Outcomes!$A23,IF(P$3="Cymunedau &amp; Lle",Outcomes!$B23,""))</f>
        <v/>
      </c>
      <c r="Q25" t="str">
        <f>IF(Q$3="Cefnogi Busnesau Lleol",Outcomes!$A23,IF(Q$3="Cymunedau &amp; Lle",Outcomes!$B23,""))</f>
        <v/>
      </c>
      <c r="R25" t="str">
        <f>IF(R$3="Cefnogi Busnesau Lleol",Outcomes!$A23,IF(R$3="Cymunedau &amp; Lle",Outcomes!$B23,""))</f>
        <v/>
      </c>
      <c r="S25" t="str">
        <f>IF(S$3="Cefnogi Busnesau Lleol",Outcomes!$A23,IF(S$3="Cymunedau &amp; Lle",Outcomes!$B23,""))</f>
        <v/>
      </c>
    </row>
    <row r="26" spans="1:19" x14ac:dyDescent="0.35">
      <c r="A26" s="318">
        <v>24</v>
      </c>
      <c r="B26" t="str">
        <f>IF(B$3="Cefnogi Busnesau Lleol",Outcomes!$A24,IF(B$3="Cymunedau &amp; Lle",Outcomes!$B24,""))</f>
        <v/>
      </c>
      <c r="C26" t="str">
        <f>IF(C$3="Cefnogi Busnesau Lleol",Outcomes!$A24,IF(C$3="Cymunedau &amp; Lle",Outcomes!$B24,""))</f>
        <v/>
      </c>
      <c r="D26" t="str">
        <f>IF(D$3="Cefnogi Busnesau Lleol",Outcomes!$A24,IF(D$3="Cymunedau &amp; Lle",Outcomes!$B24,""))</f>
        <v/>
      </c>
      <c r="E26" t="str">
        <f>IF(E$3="Cefnogi Busnesau Lleol",Outcomes!$A24,IF(E$3="Cymunedau &amp; Lle",Outcomes!$B24,""))</f>
        <v/>
      </c>
      <c r="F26" t="str">
        <f>IF(F$3="Cefnogi Busnesau Lleol",Outcomes!$A24,IF(F$3="Cymunedau &amp; Lle",Outcomes!$B24,""))</f>
        <v/>
      </c>
      <c r="G26" t="str">
        <f>IF(G$3="Cefnogi Busnesau Lleol",Outcomes!$A24,IF(G$3="Cymunedau &amp; Lle",Outcomes!$B24,""))</f>
        <v/>
      </c>
      <c r="H26" t="str">
        <f>IF(H$3="Cefnogi Busnesau Lleol",Outcomes!$A24,IF(H$3="Cymunedau &amp; Lle",Outcomes!$B24,""))</f>
        <v/>
      </c>
      <c r="I26" t="str">
        <f>IF(I$3="Cefnogi Busnesau Lleol",Outcomes!$A24,IF(I$3="Cymunedau &amp; Lle",Outcomes!$B24,""))</f>
        <v/>
      </c>
      <c r="J26" t="str">
        <f>IF(J$3="Cefnogi Busnesau Lleol",Outcomes!$A24,IF(J$3="Cymunedau &amp; Lle",Outcomes!$B24,""))</f>
        <v/>
      </c>
      <c r="K26" t="str">
        <f>IF(K$3="Cefnogi Busnesau Lleol",Outcomes!$A24,IF(K$3="Cymunedau &amp; Lle",Outcomes!$B24,""))</f>
        <v/>
      </c>
      <c r="L26" t="str">
        <f>IF(L$3="Cefnogi Busnesau Lleol",Outcomes!$A24,IF(L$3="Cymunedau &amp; Lle",Outcomes!$B24,""))</f>
        <v/>
      </c>
      <c r="M26" t="str">
        <f>IF(M$3="Cefnogi Busnesau Lleol",Outcomes!$A24,IF(M$3="Cymunedau &amp; Lle",Outcomes!$B24,""))</f>
        <v/>
      </c>
      <c r="N26" t="str">
        <f>IF(N$3="Cefnogi Busnesau Lleol",Outcomes!$A24,IF(N$3="Cymunedau &amp; Lle",Outcomes!$B24,""))</f>
        <v/>
      </c>
      <c r="O26" t="str">
        <f>IF(O$3="Cefnogi Busnesau Lleol",Outcomes!$A24,IF(O$3="Cymunedau &amp; Lle",Outcomes!$B24,""))</f>
        <v/>
      </c>
      <c r="P26" t="str">
        <f>IF(P$3="Cefnogi Busnesau Lleol",Outcomes!$A24,IF(P$3="Cymunedau &amp; Lle",Outcomes!$B24,""))</f>
        <v/>
      </c>
      <c r="Q26" t="str">
        <f>IF(Q$3="Cefnogi Busnesau Lleol",Outcomes!$A24,IF(Q$3="Cymunedau &amp; Lle",Outcomes!$B24,""))</f>
        <v/>
      </c>
      <c r="R26" t="str">
        <f>IF(R$3="Cefnogi Busnesau Lleol",Outcomes!$A24,IF(R$3="Cymunedau &amp; Lle",Outcomes!$B24,""))</f>
        <v/>
      </c>
      <c r="S26" t="str">
        <f>IF(S$3="Cefnogi Busnesau Lleol",Outcomes!$A24,IF(S$3="Cymunedau &amp; Lle",Outcomes!$B24,""))</f>
        <v/>
      </c>
    </row>
    <row r="27" spans="1:19" x14ac:dyDescent="0.35">
      <c r="A27" s="318">
        <v>25</v>
      </c>
      <c r="B27" t="str">
        <f>IF(B$3="Cefnogi Busnesau Lleol",Outcomes!$A25,IF(B$3="Cymunedau &amp; Lle",Outcomes!$B25,""))</f>
        <v/>
      </c>
      <c r="C27" t="str">
        <f>IF(C$3="Cefnogi Busnesau Lleol",Outcomes!$A25,IF(C$3="Cymunedau &amp; Lle",Outcomes!$B25,""))</f>
        <v/>
      </c>
      <c r="D27" t="str">
        <f>IF(D$3="Cefnogi Busnesau Lleol",Outcomes!$A25,IF(D$3="Cymunedau &amp; Lle",Outcomes!$B25,""))</f>
        <v/>
      </c>
      <c r="E27" t="str">
        <f>IF(E$3="Cefnogi Busnesau Lleol",Outcomes!$A25,IF(E$3="Cymunedau &amp; Lle",Outcomes!$B25,""))</f>
        <v/>
      </c>
      <c r="F27" t="str">
        <f>IF(F$3="Cefnogi Busnesau Lleol",Outcomes!$A25,IF(F$3="Cymunedau &amp; Lle",Outcomes!$B25,""))</f>
        <v/>
      </c>
      <c r="G27" t="str">
        <f>IF(G$3="Cefnogi Busnesau Lleol",Outcomes!$A25,IF(G$3="Cymunedau &amp; Lle",Outcomes!$B25,""))</f>
        <v/>
      </c>
      <c r="H27" t="str">
        <f>IF(H$3="Cefnogi Busnesau Lleol",Outcomes!$A25,IF(H$3="Cymunedau &amp; Lle",Outcomes!$B25,""))</f>
        <v/>
      </c>
      <c r="I27" t="str">
        <f>IF(I$3="Cefnogi Busnesau Lleol",Outcomes!$A25,IF(I$3="Cymunedau &amp; Lle",Outcomes!$B25,""))</f>
        <v/>
      </c>
      <c r="J27" t="str">
        <f>IF(J$3="Cefnogi Busnesau Lleol",Outcomes!$A25,IF(J$3="Cymunedau &amp; Lle",Outcomes!$B25,""))</f>
        <v/>
      </c>
      <c r="K27" t="str">
        <f>IF(K$3="Cefnogi Busnesau Lleol",Outcomes!$A25,IF(K$3="Cymunedau &amp; Lle",Outcomes!$B25,""))</f>
        <v/>
      </c>
      <c r="L27" t="str">
        <f>IF(L$3="Cefnogi Busnesau Lleol",Outcomes!$A25,IF(L$3="Cymunedau &amp; Lle",Outcomes!$B25,""))</f>
        <v/>
      </c>
      <c r="M27" t="str">
        <f>IF(M$3="Cefnogi Busnesau Lleol",Outcomes!$A25,IF(M$3="Cymunedau &amp; Lle",Outcomes!$B25,""))</f>
        <v/>
      </c>
      <c r="N27" t="str">
        <f>IF(N$3="Cefnogi Busnesau Lleol",Outcomes!$A25,IF(N$3="Cymunedau &amp; Lle",Outcomes!$B25,""))</f>
        <v/>
      </c>
      <c r="O27" t="str">
        <f>IF(O$3="Cefnogi Busnesau Lleol",Outcomes!$A25,IF(O$3="Cymunedau &amp; Lle",Outcomes!$B25,""))</f>
        <v/>
      </c>
      <c r="P27" t="str">
        <f>IF(P$3="Cefnogi Busnesau Lleol",Outcomes!$A25,IF(P$3="Cymunedau &amp; Lle",Outcomes!$B25,""))</f>
        <v/>
      </c>
      <c r="Q27" t="str">
        <f>IF(Q$3="Cefnogi Busnesau Lleol",Outcomes!$A25,IF(Q$3="Cymunedau &amp; Lle",Outcomes!$B25,""))</f>
        <v/>
      </c>
      <c r="R27" t="str">
        <f>IF(R$3="Cefnogi Busnesau Lleol",Outcomes!$A25,IF(R$3="Cymunedau &amp; Lle",Outcomes!$B25,""))</f>
        <v/>
      </c>
      <c r="S27" t="str">
        <f>IF(S$3="Cefnogi Busnesau Lleol",Outcomes!$A25,IF(S$3="Cymunedau &amp; Lle",Outcomes!$B25,""))</f>
        <v/>
      </c>
    </row>
    <row r="28" spans="1:19" x14ac:dyDescent="0.35">
      <c r="A28" s="318">
        <v>26</v>
      </c>
      <c r="B28" t="str">
        <f>IF(B$3="Cefnogi Busnesau Lleol",Outcomes!$A26,"")</f>
        <v/>
      </c>
      <c r="C28" t="str">
        <f>IF(C$3="Cefnogi Busnesau Lleol",Outcomes!$A26,"")</f>
        <v/>
      </c>
      <c r="D28" t="str">
        <f>IF(D$3="Cefnogi Busnesau Lleol",Outcomes!$A26,"")</f>
        <v/>
      </c>
      <c r="E28" t="str">
        <f>IF(E$3="Cefnogi Busnesau Lleol",Outcomes!$A26,"")</f>
        <v/>
      </c>
      <c r="F28" t="str">
        <f>IF(F$3="Cefnogi Busnesau Lleol",Outcomes!$A26,"")</f>
        <v/>
      </c>
      <c r="G28" t="str">
        <f>IF(G$3="Cefnogi Busnesau Lleol",Outcomes!$A26,"")</f>
        <v/>
      </c>
      <c r="H28" t="str">
        <f>IF(H$3="Cefnogi Busnesau Lleol",Outcomes!$A26,"")</f>
        <v/>
      </c>
      <c r="I28" t="str">
        <f>IF(I$3="Cefnogi Busnesau Lleol",Outcomes!$A26,"")</f>
        <v/>
      </c>
      <c r="J28" t="str">
        <f>IF(J$3="Cefnogi Busnesau Lleol",Outcomes!$A26,"")</f>
        <v/>
      </c>
      <c r="K28" t="str">
        <f>IF(K$3="Cefnogi Busnesau Lleol",Outcomes!$A26,"")</f>
        <v/>
      </c>
      <c r="L28" t="str">
        <f>IF(L$3="Cefnogi Busnesau Lleol",Outcomes!$A26,"")</f>
        <v/>
      </c>
      <c r="M28" t="str">
        <f>IF(M$3="Cefnogi Busnesau Lleol",Outcomes!$A26,"")</f>
        <v/>
      </c>
      <c r="N28" t="str">
        <f>IF(N$3="Cefnogi Busnesau Lleol",Outcomes!$A26,"")</f>
        <v/>
      </c>
      <c r="O28" t="str">
        <f>IF(O$3="Cefnogi Busnesau Lleol",Outcomes!$A26,"")</f>
        <v/>
      </c>
      <c r="P28" t="str">
        <f>IF(P$3="Cefnogi Busnesau Lleol",Outcomes!$A26,"")</f>
        <v/>
      </c>
      <c r="Q28" t="str">
        <f>IF(Q$3="Cefnogi Busnesau Lleol",Outcomes!$A26,"")</f>
        <v/>
      </c>
      <c r="R28" t="str">
        <f>IF(R$3="Cefnogi Busnesau Lleol",Outcomes!$A26,"")</f>
        <v/>
      </c>
      <c r="S28" t="str">
        <f>IF(S$3="Cefnogi Busnesau Lleol",Outcomes!$A26,"")</f>
        <v/>
      </c>
    </row>
    <row r="29" spans="1:19" x14ac:dyDescent="0.35">
      <c r="A29" s="318">
        <v>27</v>
      </c>
      <c r="B29" t="str">
        <f>IF(B$3="Cefnogi Busnesau Lleol",Outcomes!$A27,"")</f>
        <v/>
      </c>
      <c r="C29" t="str">
        <f>IF(C$3="Cefnogi Busnesau Lleol",Outcomes!$A27,"")</f>
        <v/>
      </c>
      <c r="D29" t="str">
        <f>IF(D$3="Cefnogi Busnesau Lleol",Outcomes!$A27,"")</f>
        <v/>
      </c>
      <c r="E29" t="str">
        <f>IF(E$3="Cefnogi Busnesau Lleol",Outcomes!$A27,"")</f>
        <v/>
      </c>
      <c r="F29" t="str">
        <f>IF(F$3="Cefnogi Busnesau Lleol",Outcomes!$A27,"")</f>
        <v/>
      </c>
      <c r="G29" t="str">
        <f>IF(G$3="Cefnogi Busnesau Lleol",Outcomes!$A27,"")</f>
        <v/>
      </c>
      <c r="H29" t="str">
        <f>IF(H$3="Cefnogi Busnesau Lleol",Outcomes!$A27,"")</f>
        <v/>
      </c>
      <c r="I29" t="str">
        <f>IF(I$3="Cefnogi Busnesau Lleol",Outcomes!$A27,"")</f>
        <v/>
      </c>
      <c r="J29" t="str">
        <f>IF(J$3="Cefnogi Busnesau Lleol",Outcomes!$A27,"")</f>
        <v/>
      </c>
      <c r="K29" t="str">
        <f>IF(K$3="Cefnogi Busnesau Lleol",Outcomes!$A27,"")</f>
        <v/>
      </c>
      <c r="L29" t="str">
        <f>IF(L$3="Cefnogi Busnesau Lleol",Outcomes!$A27,"")</f>
        <v/>
      </c>
      <c r="M29" t="str">
        <f>IF(M$3="Cefnogi Busnesau Lleol",Outcomes!$A27,"")</f>
        <v/>
      </c>
      <c r="N29" t="str">
        <f>IF(N$3="Cefnogi Busnesau Lleol",Outcomes!$A27,"")</f>
        <v/>
      </c>
      <c r="O29" t="str">
        <f>IF(O$3="Cefnogi Busnesau Lleol",Outcomes!$A27,"")</f>
        <v/>
      </c>
      <c r="P29" t="str">
        <f>IF(P$3="Cefnogi Busnesau Lleol",Outcomes!$A27,"")</f>
        <v/>
      </c>
      <c r="Q29" t="str">
        <f>IF(Q$3="Cefnogi Busnesau Lleol",Outcomes!$A27,"")</f>
        <v/>
      </c>
      <c r="R29" t="str">
        <f>IF(R$3="Cefnogi Busnesau Lleol",Outcomes!$A27,"")</f>
        <v/>
      </c>
      <c r="S29" t="str">
        <f>IF(S$3="Cefnogi Busnesau Lleol",Outcomes!$A27,"")</f>
        <v/>
      </c>
    </row>
    <row r="30" spans="1:19" x14ac:dyDescent="0.35">
      <c r="A30" s="318">
        <v>28</v>
      </c>
      <c r="B30" t="str">
        <f>IF(B$3="Cefnogi Busnesau Lleol",Outcomes!$A28,"")</f>
        <v/>
      </c>
      <c r="C30" t="str">
        <f>IF(C$3="Cefnogi Busnesau Lleol",Outcomes!$A28,"")</f>
        <v/>
      </c>
      <c r="D30" t="str">
        <f>IF(D$3="Cefnogi Busnesau Lleol",Outcomes!$A28,"")</f>
        <v/>
      </c>
      <c r="E30" t="str">
        <f>IF(E$3="Cefnogi Busnesau Lleol",Outcomes!$A28,"")</f>
        <v/>
      </c>
      <c r="F30" t="str">
        <f>IF(F$3="Cefnogi Busnesau Lleol",Outcomes!$A28,"")</f>
        <v/>
      </c>
      <c r="G30" t="str">
        <f>IF(G$3="Cefnogi Busnesau Lleol",Outcomes!$A28,"")</f>
        <v/>
      </c>
      <c r="H30" t="str">
        <f>IF(H$3="Cefnogi Busnesau Lleol",Outcomes!$A28,"")</f>
        <v/>
      </c>
      <c r="I30" t="str">
        <f>IF(I$3="Cefnogi Busnesau Lleol",Outcomes!$A28,"")</f>
        <v/>
      </c>
      <c r="J30" t="str">
        <f>IF(J$3="Cefnogi Busnesau Lleol",Outcomes!$A28,"")</f>
        <v/>
      </c>
      <c r="K30" t="str">
        <f>IF(K$3="Cefnogi Busnesau Lleol",Outcomes!$A28,"")</f>
        <v/>
      </c>
      <c r="L30" t="str">
        <f>IF(L$3="Cefnogi Busnesau Lleol",Outcomes!$A28,"")</f>
        <v/>
      </c>
      <c r="M30" t="str">
        <f>IF(M$3="Cefnogi Busnesau Lleol",Outcomes!$A28,"")</f>
        <v/>
      </c>
      <c r="N30" t="str">
        <f>IF(N$3="Cefnogi Busnesau Lleol",Outcomes!$A28,"")</f>
        <v/>
      </c>
      <c r="O30" t="str">
        <f>IF(O$3="Cefnogi Busnesau Lleol",Outcomes!$A28,"")</f>
        <v/>
      </c>
      <c r="P30" t="str">
        <f>IF(P$3="Cefnogi Busnesau Lleol",Outcomes!$A28,"")</f>
        <v/>
      </c>
      <c r="Q30" t="str">
        <f>IF(Q$3="Cefnogi Busnesau Lleol",Outcomes!$A28,"")</f>
        <v/>
      </c>
      <c r="R30" t="str">
        <f>IF(R$3="Cefnogi Busnesau Lleol",Outcomes!$A28,"")</f>
        <v/>
      </c>
      <c r="S30" t="str">
        <f>IF(S$3="Cefnogi Busnesau Lleol",Outcomes!$A28,"")</f>
        <v/>
      </c>
    </row>
    <row r="31" spans="1:19" x14ac:dyDescent="0.35">
      <c r="A31" s="318">
        <v>29</v>
      </c>
      <c r="B31" t="str">
        <f>IF(B$3="Cefnogi Busnesau Lleol",Outcomes!$A29,"")</f>
        <v/>
      </c>
      <c r="C31" t="str">
        <f>IF(C$3="Cefnogi Busnesau Lleol",Outcomes!$A29,"")</f>
        <v/>
      </c>
      <c r="D31" t="str">
        <f>IF(D$3="Cefnogi Busnesau Lleol",Outcomes!$A29,"")</f>
        <v/>
      </c>
      <c r="E31" t="str">
        <f>IF(E$3="Cefnogi Busnesau Lleol",Outcomes!$A29,"")</f>
        <v/>
      </c>
      <c r="F31" t="str">
        <f>IF(F$3="Cefnogi Busnesau Lleol",Outcomes!$A29,"")</f>
        <v/>
      </c>
      <c r="G31" t="str">
        <f>IF(G$3="Cefnogi Busnesau Lleol",Outcomes!$A29,"")</f>
        <v/>
      </c>
      <c r="H31" t="str">
        <f>IF(H$3="Cefnogi Busnesau Lleol",Outcomes!$A29,"")</f>
        <v/>
      </c>
      <c r="I31" t="str">
        <f>IF(I$3="Cefnogi Busnesau Lleol",Outcomes!$A29,"")</f>
        <v/>
      </c>
      <c r="J31" t="str">
        <f>IF(J$3="Cefnogi Busnesau Lleol",Outcomes!$A29,"")</f>
        <v/>
      </c>
      <c r="K31" t="str">
        <f>IF(K$3="Cefnogi Busnesau Lleol",Outcomes!$A29,"")</f>
        <v/>
      </c>
      <c r="L31" t="str">
        <f>IF(L$3="Cefnogi Busnesau Lleol",Outcomes!$A29,"")</f>
        <v/>
      </c>
      <c r="M31" t="str">
        <f>IF(M$3="Cefnogi Busnesau Lleol",Outcomes!$A29,"")</f>
        <v/>
      </c>
      <c r="N31" t="str">
        <f>IF(N$3="Cefnogi Busnesau Lleol",Outcomes!$A29,"")</f>
        <v/>
      </c>
      <c r="O31" t="str">
        <f>IF(O$3="Cefnogi Busnesau Lleol",Outcomes!$A29,"")</f>
        <v/>
      </c>
      <c r="P31" t="str">
        <f>IF(P$3="Cefnogi Busnesau Lleol",Outcomes!$A29,"")</f>
        <v/>
      </c>
      <c r="Q31" t="str">
        <f>IF(Q$3="Cefnogi Busnesau Lleol",Outcomes!$A29,"")</f>
        <v/>
      </c>
      <c r="R31" t="str">
        <f>IF(R$3="Cefnogi Busnesau Lleol",Outcomes!$A29,"")</f>
        <v/>
      </c>
      <c r="S31" t="str">
        <f>IF(S$3="Cefnogi Busnesau Lleol",Outcomes!$A29,"")</f>
        <v/>
      </c>
    </row>
    <row r="32" spans="1:19" x14ac:dyDescent="0.35">
      <c r="A32" s="31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687B-1888-4B5A-A250-E6B12BCBF2C6}">
  <sheetPr codeName="Sheet16">
    <tabColor rgb="FFFF0000"/>
  </sheetPr>
  <dimension ref="A1:D30"/>
  <sheetViews>
    <sheetView workbookViewId="0">
      <pane ySplit="2" topLeftCell="A3" activePane="bottomLeft" state="frozen"/>
      <selection pane="bottomLeft" activeCell="C30" sqref="C30"/>
    </sheetView>
  </sheetViews>
  <sheetFormatPr defaultColWidth="5.1796875" defaultRowHeight="15.65" customHeight="1" x14ac:dyDescent="0.35"/>
  <cols>
    <col min="1" max="4" width="37.54296875" customWidth="1"/>
  </cols>
  <sheetData>
    <row r="1" spans="1:4" s="11" customFormat="1" ht="15.65" customHeight="1" x14ac:dyDescent="0.35">
      <c r="A1" s="320" t="s">
        <v>459</v>
      </c>
      <c r="B1" s="321" t="s">
        <v>537</v>
      </c>
      <c r="C1" s="322" t="s">
        <v>460</v>
      </c>
      <c r="D1" s="323" t="s">
        <v>372</v>
      </c>
    </row>
    <row r="2" spans="1:4" s="11" customFormat="1" ht="15.65" customHeight="1" x14ac:dyDescent="0.35">
      <c r="A2" s="324"/>
      <c r="B2" s="325"/>
      <c r="C2" s="326"/>
      <c r="D2" s="327"/>
    </row>
    <row r="3" spans="1:4" ht="15.65" customHeight="1" x14ac:dyDescent="0.35">
      <c r="A3" s="328" t="s">
        <v>673</v>
      </c>
      <c r="B3" s="330" t="s">
        <v>673</v>
      </c>
      <c r="C3" s="329" t="s">
        <v>656</v>
      </c>
      <c r="D3" s="292" t="s">
        <v>654</v>
      </c>
    </row>
    <row r="4" spans="1:4" ht="15.65" customHeight="1" x14ac:dyDescent="0.35">
      <c r="A4" s="328" t="s">
        <v>674</v>
      </c>
      <c r="B4" s="330" t="s">
        <v>674</v>
      </c>
      <c r="C4" s="329" t="s">
        <v>657</v>
      </c>
      <c r="D4" s="292" t="s">
        <v>655</v>
      </c>
    </row>
    <row r="5" spans="1:4" ht="15.65" customHeight="1" x14ac:dyDescent="0.35">
      <c r="A5" s="328" t="s">
        <v>675</v>
      </c>
      <c r="B5" s="330" t="s">
        <v>677</v>
      </c>
      <c r="C5" s="329" t="s">
        <v>658</v>
      </c>
      <c r="D5" s="331"/>
    </row>
    <row r="6" spans="1:4" ht="15.65" customHeight="1" x14ac:dyDescent="0.35">
      <c r="A6" s="328" t="s">
        <v>676</v>
      </c>
      <c r="B6" s="330" t="s">
        <v>699</v>
      </c>
      <c r="C6" s="329" t="s">
        <v>659</v>
      </c>
      <c r="D6" s="331"/>
    </row>
    <row r="7" spans="1:4" ht="15.65" customHeight="1" x14ac:dyDescent="0.35">
      <c r="A7" s="328" t="s">
        <v>677</v>
      </c>
      <c r="B7" s="330" t="s">
        <v>678</v>
      </c>
      <c r="C7" s="329" t="s">
        <v>660</v>
      </c>
      <c r="D7" s="331"/>
    </row>
    <row r="8" spans="1:4" ht="15.65" customHeight="1" x14ac:dyDescent="0.35">
      <c r="A8" s="328" t="s">
        <v>678</v>
      </c>
      <c r="B8" s="330" t="s">
        <v>689</v>
      </c>
      <c r="C8" s="329" t="s">
        <v>661</v>
      </c>
      <c r="D8" s="331"/>
    </row>
    <row r="9" spans="1:4" ht="15.65" customHeight="1" x14ac:dyDescent="0.35">
      <c r="A9" s="328" t="s">
        <v>679</v>
      </c>
      <c r="B9" s="330" t="s">
        <v>700</v>
      </c>
      <c r="C9" s="329" t="s">
        <v>662</v>
      </c>
      <c r="D9" s="331"/>
    </row>
    <row r="10" spans="1:4" ht="15.65" customHeight="1" x14ac:dyDescent="0.35">
      <c r="A10" s="328" t="s">
        <v>680</v>
      </c>
      <c r="B10" s="330" t="s">
        <v>701</v>
      </c>
      <c r="C10" s="329" t="s">
        <v>663</v>
      </c>
      <c r="D10" s="331"/>
    </row>
    <row r="11" spans="1:4" ht="15.65" customHeight="1" x14ac:dyDescent="0.35">
      <c r="A11" s="328" t="s">
        <v>681</v>
      </c>
      <c r="B11" s="330" t="s">
        <v>702</v>
      </c>
      <c r="C11" s="329" t="s">
        <v>664</v>
      </c>
      <c r="D11" s="331"/>
    </row>
    <row r="12" spans="1:4" ht="15.65" customHeight="1" x14ac:dyDescent="0.35">
      <c r="A12" s="328" t="s">
        <v>682</v>
      </c>
      <c r="B12" s="330" t="s">
        <v>703</v>
      </c>
      <c r="C12" s="329" t="s">
        <v>665</v>
      </c>
      <c r="D12" s="331"/>
    </row>
    <row r="13" spans="1:4" ht="15.65" customHeight="1" x14ac:dyDescent="0.35">
      <c r="A13" s="328" t="s">
        <v>683</v>
      </c>
      <c r="B13" s="330" t="s">
        <v>704</v>
      </c>
      <c r="C13" s="329" t="s">
        <v>666</v>
      </c>
      <c r="D13" s="331"/>
    </row>
    <row r="14" spans="1:4" ht="15.65" customHeight="1" x14ac:dyDescent="0.35">
      <c r="A14" s="328" t="s">
        <v>684</v>
      </c>
      <c r="B14" s="330" t="s">
        <v>705</v>
      </c>
      <c r="C14" s="329" t="s">
        <v>667</v>
      </c>
      <c r="D14" s="331"/>
    </row>
    <row r="15" spans="1:4" ht="15.65" customHeight="1" x14ac:dyDescent="0.35">
      <c r="A15" s="332" t="s">
        <v>685</v>
      </c>
      <c r="B15" s="330" t="s">
        <v>706</v>
      </c>
      <c r="C15" s="329" t="s">
        <v>668</v>
      </c>
      <c r="D15" s="331"/>
    </row>
    <row r="16" spans="1:4" ht="15.65" customHeight="1" x14ac:dyDescent="0.35">
      <c r="A16" s="332" t="s">
        <v>686</v>
      </c>
      <c r="B16" s="330" t="s">
        <v>707</v>
      </c>
      <c r="C16" s="329" t="s">
        <v>669</v>
      </c>
      <c r="D16" s="331"/>
    </row>
    <row r="17" spans="1:4" ht="15.65" customHeight="1" x14ac:dyDescent="0.35">
      <c r="A17" s="332" t="s">
        <v>687</v>
      </c>
      <c r="B17" s="330" t="s">
        <v>708</v>
      </c>
      <c r="C17" s="329" t="s">
        <v>670</v>
      </c>
      <c r="D17" s="331"/>
    </row>
    <row r="18" spans="1:4" ht="15.65" customHeight="1" x14ac:dyDescent="0.35">
      <c r="A18" s="332" t="s">
        <v>753</v>
      </c>
      <c r="B18" s="330" t="s">
        <v>709</v>
      </c>
      <c r="C18" s="329" t="s">
        <v>671</v>
      </c>
      <c r="D18" s="331"/>
    </row>
    <row r="19" spans="1:4" ht="15.65" customHeight="1" x14ac:dyDescent="0.35">
      <c r="A19" s="332" t="s">
        <v>688</v>
      </c>
      <c r="B19" s="330" t="s">
        <v>710</v>
      </c>
      <c r="C19" s="329" t="s">
        <v>672</v>
      </c>
      <c r="D19" s="331"/>
    </row>
    <row r="20" spans="1:4" ht="15.65" customHeight="1" x14ac:dyDescent="0.35">
      <c r="A20" s="333" t="s">
        <v>689</v>
      </c>
      <c r="B20" s="330" t="s">
        <v>711</v>
      </c>
      <c r="C20" s="334"/>
      <c r="D20" s="331"/>
    </row>
    <row r="21" spans="1:4" ht="15.65" customHeight="1" x14ac:dyDescent="0.35">
      <c r="A21" s="333" t="s">
        <v>690</v>
      </c>
      <c r="B21" s="330" t="s">
        <v>712</v>
      </c>
      <c r="C21" s="334"/>
      <c r="D21" s="331"/>
    </row>
    <row r="22" spans="1:4" ht="15.65" customHeight="1" x14ac:dyDescent="0.35">
      <c r="A22" s="333" t="s">
        <v>691</v>
      </c>
      <c r="B22" s="330" t="s">
        <v>697</v>
      </c>
      <c r="C22" s="334"/>
      <c r="D22" s="331"/>
    </row>
    <row r="23" spans="1:4" ht="15.65" customHeight="1" x14ac:dyDescent="0.35">
      <c r="A23" s="333" t="s">
        <v>692</v>
      </c>
      <c r="B23" s="330" t="s">
        <v>686</v>
      </c>
      <c r="C23" s="334"/>
      <c r="D23" s="331"/>
    </row>
    <row r="24" spans="1:4" ht="15.65" customHeight="1" x14ac:dyDescent="0.35">
      <c r="A24" s="333" t="s">
        <v>693</v>
      </c>
      <c r="B24" s="330" t="s">
        <v>698</v>
      </c>
      <c r="C24" s="334"/>
      <c r="D24" s="331"/>
    </row>
    <row r="25" spans="1:4" ht="15.65" customHeight="1" x14ac:dyDescent="0.35">
      <c r="A25" s="333" t="s">
        <v>694</v>
      </c>
      <c r="B25" s="330" t="s">
        <v>713</v>
      </c>
      <c r="C25" s="334"/>
      <c r="D25" s="331"/>
    </row>
    <row r="26" spans="1:4" ht="15.65" customHeight="1" x14ac:dyDescent="0.35">
      <c r="A26" s="333" t="s">
        <v>695</v>
      </c>
      <c r="B26" s="331"/>
      <c r="C26" s="334"/>
      <c r="D26" s="331"/>
    </row>
    <row r="27" spans="1:4" ht="15.65" customHeight="1" x14ac:dyDescent="0.35">
      <c r="A27" s="333" t="s">
        <v>696</v>
      </c>
      <c r="B27" s="331"/>
      <c r="C27" s="334"/>
      <c r="D27" s="331"/>
    </row>
    <row r="28" spans="1:4" ht="15.65" customHeight="1" x14ac:dyDescent="0.35">
      <c r="A28" s="333" t="s">
        <v>697</v>
      </c>
      <c r="B28" s="331"/>
      <c r="C28" s="334"/>
      <c r="D28" s="331"/>
    </row>
    <row r="29" spans="1:4" ht="15.65" customHeight="1" x14ac:dyDescent="0.35">
      <c r="A29" s="333" t="s">
        <v>698</v>
      </c>
      <c r="B29" s="331"/>
      <c r="C29" s="334"/>
      <c r="D29" s="331"/>
    </row>
    <row r="30" spans="1:4" ht="15.65" customHeight="1" x14ac:dyDescent="0.35">
      <c r="C30" s="21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gfen" ma:contentTypeID="0x010100176BBE11AD91C0448D016C96A3000F84" ma:contentTypeVersion="4" ma:contentTypeDescription="Creu dogfen newydd." ma:contentTypeScope="" ma:versionID="f79f03521e8d367a0b8e8c203610e5b7">
  <xsd:schema xmlns:xsd="http://www.w3.org/2001/XMLSchema" xmlns:xs="http://www.w3.org/2001/XMLSchema" xmlns:p="http://schemas.microsoft.com/office/2006/metadata/properties" xmlns:ns2="3a945364-c05f-48c6-8da3-8640e1bc0e2e" xmlns:ns3="30a42cd0-8dc5-472c-968f-3540d0f8ddd8" targetNamespace="http://schemas.microsoft.com/office/2006/metadata/properties" ma:root="true" ma:fieldsID="59f3510294d53bcd202fbf09615a1a50" ns2:_="" ns3:_="">
    <xsd:import namespace="3a945364-c05f-48c6-8da3-8640e1bc0e2e"/>
    <xsd:import namespace="30a42cd0-8dc5-472c-968f-3540d0f8dd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45364-c05f-48c6-8da3-8640e1bc0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42cd0-8dc5-472c-968f-3540d0f8dd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hannwyd â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Wedi Rhannu Gyda Manyl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Math o Gynnwys"/>
        <xsd:element ref="dc:title" minOccurs="0" maxOccurs="1" ma:index="4" ma:displayName="Teit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0a42cd0-8dc5-472c-968f-3540d0f8ddd8">
      <UserInfo>
        <DisplayName>Sheryl Le Bon Jones (ECON A CMND)</DisplayName>
        <AccountId>11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96C1AB-CD9E-436A-A2FE-D4A3E6B38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45364-c05f-48c6-8da3-8640e1bc0e2e"/>
    <ds:schemaRef ds:uri="30a42cd0-8dc5-472c-968f-3540d0f8d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D3AF2-24A9-44C4-8564-5DFFEE4AB9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3DE2E-C683-4FAB-A159-7A416DDAFB65}">
  <ds:schemaRefs>
    <ds:schemaRef ds:uri="3a945364-c05f-48c6-8da3-8640e1bc0e2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30a42cd0-8dc5-472c-968f-3540d0f8ddd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Crynodeb Prosiect</vt:lpstr>
      <vt:lpstr>Cynllun Gweithredu</vt:lpstr>
      <vt:lpstr>Ymyriadau SPF</vt:lpstr>
      <vt:lpstr>Allbynnau SPF</vt:lpstr>
      <vt:lpstr>Outputs Filter list</vt:lpstr>
      <vt:lpstr>Outputs</vt:lpstr>
      <vt:lpstr>Canlyniadau SPF</vt:lpstr>
      <vt:lpstr>Outcomes Filter list</vt:lpstr>
      <vt:lpstr>Outcomes</vt:lpstr>
      <vt:lpstr>Proffil Cyllido</vt:lpstr>
      <vt:lpstr>Proffil Gwariant</vt:lpstr>
      <vt:lpstr>Dadansoddiad Ariannol SPF</vt:lpstr>
      <vt:lpstr>Cynllun Caffael</vt:lpstr>
      <vt:lpstr>Cofrestr Risg</vt:lpstr>
      <vt:lpstr>Tudalen Ychwanegol</vt:lpstr>
      <vt:lpstr>Investment Priority</vt:lpstr>
      <vt:lpstr>Measurements</vt:lpstr>
      <vt:lpstr>Cost Headings</vt:lpstr>
      <vt:lpstr>'Allbynnau SPF'!Print_Area</vt:lpstr>
      <vt:lpstr>'Canlyniadau SPF'!Print_Area</vt:lpstr>
      <vt:lpstr>'Cofrestr Risg'!Print_Area</vt:lpstr>
      <vt:lpstr>'Crynodeb Prosiect'!Print_Area</vt:lpstr>
      <vt:lpstr>'Cynllun Caffael'!Print_Area</vt:lpstr>
      <vt:lpstr>'Dadansoddiad Ariannol SPF'!Print_Area</vt:lpstr>
      <vt:lpstr>'Proffil Cyllido'!Print_Area</vt:lpstr>
      <vt:lpstr>'Proffil Gwariant'!Print_Area</vt:lpstr>
      <vt:lpstr>'Tudalen Ychwanegol'!Print_Area</vt:lpstr>
      <vt:lpstr>'Ymyriadau SPF'!Print_Area</vt:lpstr>
      <vt:lpstr>'Allbynnau SPF'!Print_Titles</vt:lpstr>
      <vt:lpstr>'Dadansoddiad Ariannol SPF'!Print_Titles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2022-10-11T00:34:07Z</dcterms:created>
  <dcterms:modified xsi:type="dcterms:W3CDTF">2023-06-13T10:22:03Z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0x010100176BBE11AD91C0448D016C96A3000F84</vt:lpwstr>
  </property>
  <property fmtid="{D5CDD505-2E9C-101B-9397-08002B2CF9AE}" pid="3" name="MediaServiceImageTags">
    <vt:lpwstr/>
  </property>
</Properties>
</file>